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4175" windowHeight="8595" firstSheet="1" activeTab="1"/>
  </bookViews>
  <sheets>
    <sheet name="Information" sheetId="1" r:id="rId1"/>
    <sheet name="Generation" sheetId="2" r:id="rId2"/>
    <sheet name="Tables" sheetId="3" r:id="rId3"/>
    <sheet name="Healing Rules" sheetId="4" r:id="rId4"/>
    <sheet name="Herbalism Rules" sheetId="5" r:id="rId5"/>
  </sheets>
  <definedNames>
    <definedName name="heal1">'Tables'!$A$7:$H$14</definedName>
    <definedName name="heal2">'Tables'!$A$18:$H$25</definedName>
    <definedName name="heal3">'Tables'!$A$29:$H$40</definedName>
    <definedName name="heal4">'Tables'!$A$44:$H$55</definedName>
    <definedName name="heal5">'Tables'!$A$59:$H$70</definedName>
    <definedName name="heal6">'Tables'!$A$74:$H$85</definedName>
    <definedName name="herb1">'Tables'!$J$7:$Q$14</definedName>
    <definedName name="herb2">'Tables'!$J$18:$Q$25</definedName>
    <definedName name="herb3">'Tables'!$J$29:$Q$40</definedName>
    <definedName name="herb4">'Tables'!$J$44:$Q$55</definedName>
    <definedName name="herb5">'Tables'!$J$59:$Q$70</definedName>
    <definedName name="herb6">'Tables'!$J$74:$Q$85</definedName>
  </definedNames>
  <calcPr fullCalcOnLoad="1"/>
</workbook>
</file>

<file path=xl/sharedStrings.xml><?xml version="1.0" encoding="utf-8"?>
<sst xmlns="http://schemas.openxmlformats.org/spreadsheetml/2006/main" count="859" uniqueCount="369">
  <si>
    <t>This generator uses custom healing and herbalism skill rules.  These rules are provided on</t>
  </si>
  <si>
    <t>the separate tabs called Healing Rules, and Herbalism Rules.</t>
  </si>
  <si>
    <t xml:space="preserve">This generator is meant to calculate what type of herbs are found, and what the dosages are. </t>
  </si>
  <si>
    <r>
      <t>Healing</t>
    </r>
    <r>
      <rPr>
        <sz val="8"/>
        <rFont val="Times New Roman"/>
        <family val="1"/>
      </rPr>
      <t xml:space="preserve"> – Proficiency that allows the character to bind wounds, slow poisons and find herbs used to restore health and treat all sorts of illness.  Just by gaining one rank in the skill allows anything in the players handbook, with additional ranks giving access to being able to find and use various healing herbs.  All herbs can only be found between Spring and Fall, no herbs can be found in the winter.</t>
    </r>
  </si>
  <si>
    <t>DC necessary to find herbs</t>
  </si>
  <si>
    <t>DC 15</t>
  </si>
  <si>
    <t>Very minor curative or healing herbs.</t>
  </si>
  <si>
    <t>Minor curative or healing herbs</t>
  </si>
  <si>
    <t>Moderate curative or healing herbs, some beneficial herbs.</t>
  </si>
  <si>
    <t>Major curative or healing herbs, assorted beneficial herbs.</t>
  </si>
  <si>
    <t>Powerful curative or healing herbs, assorted major beneficial herbs.</t>
  </si>
  <si>
    <t>Rare and exotic herbs, herbs than can recover permanent illnesses or magical diseases</t>
  </si>
  <si>
    <t>Level of Herbs</t>
  </si>
  <si>
    <t>I</t>
  </si>
  <si>
    <t>II</t>
  </si>
  <si>
    <t>III</t>
  </si>
  <si>
    <t>IV</t>
  </si>
  <si>
    <t>V</t>
  </si>
  <si>
    <t>VI</t>
  </si>
  <si>
    <r>
      <t>Herbalism</t>
    </r>
    <r>
      <rPr>
        <sz val="9"/>
        <rFont val="Times New Roman"/>
        <family val="1"/>
      </rPr>
      <t xml:space="preserve"> (int) – Proficiency that allows the character to find and make poisons, salves and general mixtures that provide a varied number of negative effects.  All herbs can only be found between Spring and Fall, no herbs can be found in the winter.</t>
    </r>
  </si>
  <si>
    <t>Very minor injury or ability injury herbs.</t>
  </si>
  <si>
    <t>Minor injury or ability injury herbs</t>
  </si>
  <si>
    <t>Moderate injury or ability injury herbs, some effect herbs.</t>
  </si>
  <si>
    <t>Major injury or ability injury herbs, assorted effect herbs.</t>
  </si>
  <si>
    <t>Powerful injury or ability injury herbs, assorted major effect herbs.</t>
  </si>
  <si>
    <t xml:space="preserve">Rare and exotic herbs, herbs than can kill or permanently incapacitate.  </t>
  </si>
  <si>
    <t>Healing &amp; Herbalism Results</t>
  </si>
  <si>
    <t>Character Skill Check Result:</t>
  </si>
  <si>
    <t>&lt;&lt;-- Select either Healing or Herbalism</t>
  </si>
  <si>
    <t>Skill Being Used:</t>
  </si>
  <si>
    <t>Healing</t>
  </si>
  <si>
    <t>Results:</t>
  </si>
  <si>
    <t>Herb Category Generated:</t>
  </si>
  <si>
    <t>Terrain Searching:</t>
  </si>
  <si>
    <t>Plains</t>
  </si>
  <si>
    <t>Total Result:</t>
  </si>
  <si>
    <t>&lt;&lt;-- Equals the Players roll &amp; Circumstance bonus or penalty</t>
  </si>
  <si>
    <t>Circumstance Bonus or Penalty</t>
  </si>
  <si>
    <t>Final</t>
  </si>
  <si>
    <t>Herb Name</t>
  </si>
  <si>
    <t>Effect</t>
  </si>
  <si>
    <t>Method</t>
  </si>
  <si>
    <t>Herb #</t>
  </si>
  <si>
    <t>Onset</t>
  </si>
  <si>
    <t>Value</t>
  </si>
  <si>
    <t>&lt;&lt;-  Choose a terrain, see the rules for terrain mods</t>
  </si>
  <si>
    <t>Secondary Effect</t>
  </si>
  <si>
    <t>Save DC</t>
  </si>
  <si>
    <t>Healing Herbs - Category I</t>
  </si>
  <si>
    <t>Sec Effect</t>
  </si>
  <si>
    <t>Peruga Root</t>
  </si>
  <si>
    <t>Nygia berries</t>
  </si>
  <si>
    <t>Drakol berries</t>
  </si>
  <si>
    <t>Tospin Powder</t>
  </si>
  <si>
    <t>Dia Defto Weed</t>
  </si>
  <si>
    <t>Nerupia Sap</t>
  </si>
  <si>
    <t>Valikia berries</t>
  </si>
  <si>
    <t>Quagin Powder</t>
  </si>
  <si>
    <t>Ingested</t>
  </si>
  <si>
    <t>Inhaled</t>
  </si>
  <si>
    <t>Heals 1 hp</t>
  </si>
  <si>
    <t>Heals 1d2 hp</t>
  </si>
  <si>
    <t>Heals 1d3 hp</t>
  </si>
  <si>
    <t>Heals 1d4 hp</t>
  </si>
  <si>
    <t>Heals 1 dex damage</t>
  </si>
  <si>
    <t>Heals 1 strength damage</t>
  </si>
  <si>
    <t>Heals 1 wisdom damage</t>
  </si>
  <si>
    <t>Heals 1 intelligence damage</t>
  </si>
  <si>
    <t>None</t>
  </si>
  <si>
    <t>Instant</t>
  </si>
  <si>
    <t>1 round</t>
  </si>
  <si>
    <t>1 hour</t>
  </si>
  <si>
    <t>Healing Herbs - Category II</t>
  </si>
  <si>
    <t>Tapir Berries</t>
  </si>
  <si>
    <t>Chalunga root</t>
  </si>
  <si>
    <t>Predwin Moss</t>
  </si>
  <si>
    <t>Sapura Sap</t>
  </si>
  <si>
    <t>Veliasis Berries</t>
  </si>
  <si>
    <t>Nudgren Fruit</t>
  </si>
  <si>
    <t>Caprian Seeds</t>
  </si>
  <si>
    <t>Contact</t>
  </si>
  <si>
    <t>Heals 1d4+1 hp</t>
  </si>
  <si>
    <t>Heals 1d6 hp</t>
  </si>
  <si>
    <t>Heals 1d8 hp</t>
  </si>
  <si>
    <t>Heals 1d8+1hp</t>
  </si>
  <si>
    <t>Heals 1 constitution damage</t>
  </si>
  <si>
    <t>Heals 1 charisma damage</t>
  </si>
  <si>
    <t>Aspiasa pollen</t>
  </si>
  <si>
    <t>Heals 1d2 dexterity damage</t>
  </si>
  <si>
    <t>1d4 rounds</t>
  </si>
  <si>
    <t>Heals 1d2 strength damage</t>
  </si>
  <si>
    <t>Healing Herbs - Category III</t>
  </si>
  <si>
    <t>Niftul Sap</t>
  </si>
  <si>
    <t>Locu Septus berries</t>
  </si>
  <si>
    <t>Robgurn Extract</t>
  </si>
  <si>
    <t>Aso Godlio Pollen</t>
  </si>
  <si>
    <t>Brogin Weed</t>
  </si>
  <si>
    <t>Atlas Sap</t>
  </si>
  <si>
    <t>Phizer Plant Extract</t>
  </si>
  <si>
    <t>Irrigildis Root</t>
  </si>
  <si>
    <t>Numbnull Pollen</t>
  </si>
  <si>
    <t>Tempest Berries</t>
  </si>
  <si>
    <t>Re Stormis Pollen</t>
  </si>
  <si>
    <t>Cantwin Roots</t>
  </si>
  <si>
    <t>Heals 1d10 hp</t>
  </si>
  <si>
    <t>Heals 1d12+1 hp</t>
  </si>
  <si>
    <t>Heals 2d8 hp</t>
  </si>
  <si>
    <t>Heals 1d2 con damage</t>
  </si>
  <si>
    <t>Heals 1d3 strength damage</t>
  </si>
  <si>
    <t>Heals 1d3 wisdom damage</t>
  </si>
  <si>
    <t>Heals 1d2 intelligence damage</t>
  </si>
  <si>
    <t>Temp boost to hp, +1d4 for 1 hour</t>
  </si>
  <si>
    <t>Temp boost to strength, +1 for 1 hour</t>
  </si>
  <si>
    <t>Temp boost to constitution, +1 for 1d4 rounds</t>
  </si>
  <si>
    <t>Temp boos to dexterity, +1 for 1d4 hours</t>
  </si>
  <si>
    <t>1d4 minutes</t>
  </si>
  <si>
    <t>Healing Herbs - Category IV</t>
  </si>
  <si>
    <t>Strigul Weeds</t>
  </si>
  <si>
    <t>Sadol Kernals</t>
  </si>
  <si>
    <t>Plateebo Berries</t>
  </si>
  <si>
    <t>Nyatis Herbs</t>
  </si>
  <si>
    <t>Kithorian Sap</t>
  </si>
  <si>
    <t>Ungeal Pollen</t>
  </si>
  <si>
    <t>Qriagon Root</t>
  </si>
  <si>
    <t>Osia Pollen</t>
  </si>
  <si>
    <t>TimTrodil Leaves</t>
  </si>
  <si>
    <t>Burker Berries</t>
  </si>
  <si>
    <t>Caplitol Fruit</t>
  </si>
  <si>
    <t>Worgar Root</t>
  </si>
  <si>
    <t>Heals 3d8 hp damage</t>
  </si>
  <si>
    <t>Heals 3d6 hp damage</t>
  </si>
  <si>
    <t>Heals 4d8 hp damage</t>
  </si>
  <si>
    <t>1d3 rounds</t>
  </si>
  <si>
    <t>Heals 1d3 constitution damage</t>
  </si>
  <si>
    <t>Heals 1d4 strength damage</t>
  </si>
  <si>
    <t>Heals 1d4 dexterity damage</t>
  </si>
  <si>
    <t>Heals 1d4 intelligence damage</t>
  </si>
  <si>
    <t>Temp boost to wisdon +1 for 1 hour</t>
  </si>
  <si>
    <t>Temp boost to charisma +1 for 1 hour</t>
  </si>
  <si>
    <t>Temp boost to intelligence, +1 for 1 hour</t>
  </si>
  <si>
    <t>Temp boost in reflexes, +3 reflex save for 1 hour</t>
  </si>
  <si>
    <t>1 minute</t>
  </si>
  <si>
    <t>Healing Herbs - Category V</t>
  </si>
  <si>
    <t>Philanthra mushrooms</t>
  </si>
  <si>
    <t>Caspore berries</t>
  </si>
  <si>
    <t>Lyxoti pollen</t>
  </si>
  <si>
    <t>Meticyla sap</t>
  </si>
  <si>
    <t>Ingorian powder</t>
  </si>
  <si>
    <t>Stragmuscle weed</t>
  </si>
  <si>
    <t>Hindsight pollen</t>
  </si>
  <si>
    <t>Oxyxx Sap</t>
  </si>
  <si>
    <t>Wynte fruit</t>
  </si>
  <si>
    <t>Capsation pollen</t>
  </si>
  <si>
    <t>Fingers of Lymini</t>
  </si>
  <si>
    <t>Ravenwort seeds</t>
  </si>
  <si>
    <t>Heals 5d8 hp damage</t>
  </si>
  <si>
    <t>Heals 1d8+15 hp damage</t>
  </si>
  <si>
    <t>Heals 2d8 hp damage per round for 1d4 rounds</t>
  </si>
  <si>
    <t>Restores 1d4 points of strength, constitution and dexterity damage</t>
  </si>
  <si>
    <t>Restores 2d4 points of strength damage</t>
  </si>
  <si>
    <t>Restores 2d4 points of intelligence damage</t>
  </si>
  <si>
    <t>Restores 2d4 points of Charisma damage</t>
  </si>
  <si>
    <t>Temporary +2d8 hp, lasts 1 hour</t>
  </si>
  <si>
    <t>Temporary adrenaline rush, +2 to str,dex and con, lasts 1d4 minutes</t>
  </si>
  <si>
    <t>Temp boost in fortitude saves, +3 fort save for 1 hour</t>
  </si>
  <si>
    <t>Temp boost in mind, +3 will saves for 1 hour</t>
  </si>
  <si>
    <t>instant</t>
  </si>
  <si>
    <t>Healing Herbs - Category VI</t>
  </si>
  <si>
    <t>Greenwood sap</t>
  </si>
  <si>
    <t>Sermaphore pollen</t>
  </si>
  <si>
    <t>Nyxtoti root extract</t>
  </si>
  <si>
    <t>Andrini Brew</t>
  </si>
  <si>
    <t>Powder ungen &amp; rishar</t>
  </si>
  <si>
    <t>Etorian pollen</t>
  </si>
  <si>
    <t>Zygome extract</t>
  </si>
  <si>
    <t>Oplingus fruit</t>
  </si>
  <si>
    <t>Chinte Destin weeds</t>
  </si>
  <si>
    <t>Ariandis pollen</t>
  </si>
  <si>
    <t>Cap of Yugurim</t>
  </si>
  <si>
    <t>Stalk of the Dodematee</t>
  </si>
  <si>
    <t>Heals 10 points of hp damage per round for 2d4 rounds</t>
  </si>
  <si>
    <t>Restores 5d10 hp damage</t>
  </si>
  <si>
    <t>Bestows 6d10 hitpoints of healing, or if over maximum the extra hp's store for 1 hour</t>
  </si>
  <si>
    <t>Causes a reroll of any saving throw vs poison with a +10 bonus</t>
  </si>
  <si>
    <t>Restores 2d6 points of charisma</t>
  </si>
  <si>
    <t>Restores 3d4 points of intelligence &amp; wisdom</t>
  </si>
  <si>
    <t>Restores 2d6 points of str and dex</t>
  </si>
  <si>
    <t>Restores 2d4 points constitution</t>
  </si>
  <si>
    <t>Mania, Imparts a +4 to Str, Dex, Con for 1d4x10 minutes.  When effect wears off character falls into coma for 1d6 hours.</t>
  </si>
  <si>
    <t>Temporary rush to intelligence, +4 intelligence for 1 hour.</t>
  </si>
  <si>
    <t>All fortitude saves are +8 for 1 hour</t>
  </si>
  <si>
    <t>Imparts a Magic Resistance of 15 for 1 hour.</t>
  </si>
  <si>
    <t xml:space="preserve"> </t>
  </si>
  <si>
    <t>Results of Healing Herbs</t>
  </si>
  <si>
    <t>seed</t>
  </si>
  <si>
    <t>&lt;&lt;-- Enter the total modified number that was rolled by player</t>
  </si>
  <si>
    <t># of Doses</t>
  </si>
  <si>
    <t>Doses Found</t>
  </si>
  <si>
    <t>Herbalism Herbs - Category I</t>
  </si>
  <si>
    <t>Herbalism Herbs - Category II</t>
  </si>
  <si>
    <t>Herbalism Herbs - Category IV</t>
  </si>
  <si>
    <t>Herbalism Herbs - Category V</t>
  </si>
  <si>
    <t>Herbalism Herbs - Category VI</t>
  </si>
  <si>
    <t>Results of Herbalism Herbs</t>
  </si>
  <si>
    <t>Walupas Sap</t>
  </si>
  <si>
    <t>Terodian Powder</t>
  </si>
  <si>
    <t>Liptin Tea leaves</t>
  </si>
  <si>
    <t>Zvrira Sap</t>
  </si>
  <si>
    <t>Conulod Berries</t>
  </si>
  <si>
    <t>Corpse Derand Sap</t>
  </si>
  <si>
    <t>Ropun Depar berries</t>
  </si>
  <si>
    <t>Causes 1 hp damage, can coat a weapon and lasts for 3 strikes</t>
  </si>
  <si>
    <t>Causes 1d6 hp damage</t>
  </si>
  <si>
    <t>Causes 1d8 hp damage</t>
  </si>
  <si>
    <t>Causes 1d3 hp damage.</t>
  </si>
  <si>
    <t>Katricka Pollen</t>
  </si>
  <si>
    <t>Seriandis sap</t>
  </si>
  <si>
    <t>Kathor Leaves</t>
  </si>
  <si>
    <t>Matro Dynsta Sap</t>
  </si>
  <si>
    <t>Beruggia Berries</t>
  </si>
  <si>
    <t>Saptor Leaves</t>
  </si>
  <si>
    <t>Ardkrea Berries</t>
  </si>
  <si>
    <t>Pladium Sap</t>
  </si>
  <si>
    <t>Ziptodian Powder</t>
  </si>
  <si>
    <t>Causes 1d4 damage, can coat a weapon for 3 strikes</t>
  </si>
  <si>
    <t>Causes 2d6 damage</t>
  </si>
  <si>
    <t>Causes 1d8 damage</t>
  </si>
  <si>
    <t>Causes subject to fall asleep for 1d3 hours.</t>
  </si>
  <si>
    <t>Causes 1 point of temporary dexterity damage</t>
  </si>
  <si>
    <t>Causes 1 point of temporary strength damage</t>
  </si>
  <si>
    <t>Causes 1 point of temporary intelligence damage</t>
  </si>
  <si>
    <t>Causes 1 point of temporary constitution damage</t>
  </si>
  <si>
    <t>Causes 1 point of temporary Wisdom damage</t>
  </si>
  <si>
    <t>Causes 1d2 points of temporary strength damage</t>
  </si>
  <si>
    <t>Causes 1 point of temporary charisma damage</t>
  </si>
  <si>
    <t>Causes 1d2 points of temporary intelligence damage</t>
  </si>
  <si>
    <t>Reladilis leaves</t>
  </si>
  <si>
    <t>Extract of Gunghli</t>
  </si>
  <si>
    <t>Root of Gorthar</t>
  </si>
  <si>
    <t>Pollen of Scinashi</t>
  </si>
  <si>
    <t>Carpo leaf</t>
  </si>
  <si>
    <t>Zuggernaught pollen</t>
  </si>
  <si>
    <t>Alviscus sap</t>
  </si>
  <si>
    <t>Moss of Twighlight Grass</t>
  </si>
  <si>
    <t>Warrior weed dust</t>
  </si>
  <si>
    <t>Orange ragwood sap</t>
  </si>
  <si>
    <t>Seeds of the Kyoshi</t>
  </si>
  <si>
    <t>Utalieth Mushroom cap</t>
  </si>
  <si>
    <t>Causes 3d6 damage</t>
  </si>
  <si>
    <t>Causes 1d6 damage, can coat a weapon for 3 strikes.</t>
  </si>
  <si>
    <t>Causes massive vomiting, -1 to strength and incapacitation for 1d4 rounds.</t>
  </si>
  <si>
    <t>Causes 2d6 damage to a 5' radius if scattered.</t>
  </si>
  <si>
    <t>Causes 1d4 temporary strength damage</t>
  </si>
  <si>
    <t>Causes 1d4 temporary intelligence damage</t>
  </si>
  <si>
    <t>Causes 1d4 temporary charisma damage</t>
  </si>
  <si>
    <t>Causes 1d4 temporary dexterity damage</t>
  </si>
  <si>
    <t>Insanity rage, subject attacks closes beings for 1d6 rounds.</t>
  </si>
  <si>
    <t>Subject suffers from ailment of losing 1d2 temporary dexterity points each day for 1d4 days.</t>
  </si>
  <si>
    <t>Subject loses 1d4 points of temporary strength and dexterity</t>
  </si>
  <si>
    <t>Subject temporarily loses 1d4 points of intelligence and wisdom</t>
  </si>
  <si>
    <t>Injected</t>
  </si>
  <si>
    <t>Viral asti seed extract</t>
  </si>
  <si>
    <t>Encornian root</t>
  </si>
  <si>
    <t>Ash darkwood powder</t>
  </si>
  <si>
    <t>Tikilik berries</t>
  </si>
  <si>
    <t>Furlunga sap</t>
  </si>
  <si>
    <t>Po'katiki seeds</t>
  </si>
  <si>
    <t>Rivertian sap</t>
  </si>
  <si>
    <t>Shantus delvi powder</t>
  </si>
  <si>
    <t>Purple geedo berries</t>
  </si>
  <si>
    <t>Type 7 stantus fruit</t>
  </si>
  <si>
    <t>Type 9 stantus fruit</t>
  </si>
  <si>
    <t>Flotar Zugler pollen</t>
  </si>
  <si>
    <t>1d8 points of damage, can coat a weapon for 3 strikes</t>
  </si>
  <si>
    <t>4d6 points of damage</t>
  </si>
  <si>
    <t>2d6 points of damage</t>
  </si>
  <si>
    <t>1d4 points of temporary intelligence damage</t>
  </si>
  <si>
    <t>vomiting for 1d4 rounds</t>
  </si>
  <si>
    <t>comatose for 1d4 days</t>
  </si>
  <si>
    <t>Massive hives causing 1d4 temporary charisma damage</t>
  </si>
  <si>
    <t>1 point of permanent charisma damage</t>
  </si>
  <si>
    <t>1d4 points of temporary strength and dexterity damage</t>
  </si>
  <si>
    <t>1d6 points of temporary constitution damage</t>
  </si>
  <si>
    <t>1d6 points of temporary dexterity damage</t>
  </si>
  <si>
    <t>1d4 points of temporary dexterity damage</t>
  </si>
  <si>
    <t>1d6 points of temporary intelligence damage</t>
  </si>
  <si>
    <t>1 point of permanent intelligence damage</t>
  </si>
  <si>
    <t>1d6 points of temporary wisdom damage</t>
  </si>
  <si>
    <t>1d4 points of temporary wisdom damage</t>
  </si>
  <si>
    <t>Zombie like state for 1d4 days</t>
  </si>
  <si>
    <t>Duration lasts an additional 1d4 days</t>
  </si>
  <si>
    <t>False death for 1d4 weeks</t>
  </si>
  <si>
    <t>False death lasts additional 1d4 weeks</t>
  </si>
  <si>
    <t>Massive shock to system, 1d6 temporary strength, dexterity and constitution damage</t>
  </si>
  <si>
    <t>1d10 minutes</t>
  </si>
  <si>
    <t>1d3 hours</t>
  </si>
  <si>
    <t>Golden Dream Willow</t>
  </si>
  <si>
    <t>Scythe weed seeds</t>
  </si>
  <si>
    <t>Valuxi sap</t>
  </si>
  <si>
    <t>Loretta rose pollen</t>
  </si>
  <si>
    <t>Igerian sap</t>
  </si>
  <si>
    <t>Lucawyla extract</t>
  </si>
  <si>
    <t>Pomavian Rhubarb leaf</t>
  </si>
  <si>
    <t>Frishforti mushrooms</t>
  </si>
  <si>
    <t>Braviar sap</t>
  </si>
  <si>
    <t>Yicotilla leaves</t>
  </si>
  <si>
    <t>Dyzantium pollen</t>
  </si>
  <si>
    <t>Jeligium sap</t>
  </si>
  <si>
    <t>2d6 points of damage, can coat a weapon for 3 strikes.</t>
  </si>
  <si>
    <t>1d6 points of temporary intelligence and wisdom damage</t>
  </si>
  <si>
    <t>1d8 points of temporary intelligence damage</t>
  </si>
  <si>
    <t>1d6 points of temporary charisma damage</t>
  </si>
  <si>
    <t>1d8 points of temporary constitution damage</t>
  </si>
  <si>
    <t>1d4 points of temporary constitution damage</t>
  </si>
  <si>
    <t>Fungal infection causes slow debilitation, -1 dex per day for 2d6 days</t>
  </si>
  <si>
    <t>Double rate of infection, increases to -2 dex per day for 2d6 days.</t>
  </si>
  <si>
    <t>Death</t>
  </si>
  <si>
    <t>4d6 damage</t>
  </si>
  <si>
    <t>1d6 points of temporary consitution damage</t>
  </si>
  <si>
    <t>1 point of permanent constitution damage</t>
  </si>
  <si>
    <t>1d6 points of temporary strength damage</t>
  </si>
  <si>
    <t>2d6 points of temporary strength damage</t>
  </si>
  <si>
    <t>Revorian Slyx sap</t>
  </si>
  <si>
    <t>Ninfus extract</t>
  </si>
  <si>
    <t>Shypeeto weed pollen</t>
  </si>
  <si>
    <t>Wixatle Sap</t>
  </si>
  <si>
    <t>Revza vine extract</t>
  </si>
  <si>
    <t>Zombie weed brew</t>
  </si>
  <si>
    <t>Teklatle Seeds</t>
  </si>
  <si>
    <t>Plague olives</t>
  </si>
  <si>
    <t>Wilting rose sap</t>
  </si>
  <si>
    <t>Aftergard root</t>
  </si>
  <si>
    <t>Lyncidium vine pollen</t>
  </si>
  <si>
    <t>Quixtintiss sap</t>
  </si>
  <si>
    <t>3d6 damage</t>
  </si>
  <si>
    <t>1d6 points of temporary constitution damage, can coat weapon for 3 strikes</t>
  </si>
  <si>
    <t>3d6 dexterity damage</t>
  </si>
  <si>
    <t>2d6 dexterity damage</t>
  </si>
  <si>
    <t>Comatose state for 1d6 weeks</t>
  </si>
  <si>
    <t>Death at the end of duration</t>
  </si>
  <si>
    <t>2d6 constitution damage</t>
  </si>
  <si>
    <t>2d6 constitution damage, can coat a weapon for 3 strikes</t>
  </si>
  <si>
    <t>3d6 constitution damage</t>
  </si>
  <si>
    <t>Disease which infects anyone who subject is in physical contact with, all affected suffer a permanent loss of 1d4 charisma points</t>
  </si>
  <si>
    <t>and additional 1d4 charisma is lost permanently</t>
  </si>
  <si>
    <t>Dexterity rot, lose 1d6 dexterity permanently</t>
  </si>
  <si>
    <t>Lose additional 1d6 dexterity permanently</t>
  </si>
  <si>
    <t>Permanently become dumbfounded, lose 1d6 points of wisdom permanently</t>
  </si>
  <si>
    <t>Lose additional 1d6 wisdom permanently</t>
  </si>
  <si>
    <t>1d6 permanent constitution damage</t>
  </si>
  <si>
    <t>Death, can coat weapon for 1 strike</t>
  </si>
  <si>
    <t>2d4 points of temporary intelligence damage, paralysis for 1d4 rounds</t>
  </si>
  <si>
    <t>1d6 points of temporary constitution damage, can coat weapon with poison for 3 strikes.</t>
  </si>
  <si>
    <t>How to use:</t>
  </si>
  <si>
    <t>Input the Type of skill (Herbalism or Healing)</t>
  </si>
  <si>
    <t>Input the total roll of the player, die roll + skill modifier</t>
  </si>
  <si>
    <t>Input the Terrain type</t>
  </si>
  <si>
    <t>The generator will calculate the # of doses, and what herb is found.</t>
  </si>
  <si>
    <t>Onset is the length of time for the first effect, the secondary effect always takes place 1 minute after initial onset</t>
  </si>
  <si>
    <t>Any questions or comments</t>
  </si>
  <si>
    <t>Justin R. Germino</t>
  </si>
  <si>
    <t>dragonmaster@dcranch.com</t>
  </si>
  <si>
    <t>Different terrain types will modify the final result as it is much more difficult to find herbs in deserts than in forests.</t>
  </si>
  <si>
    <t>DC 19</t>
  </si>
  <si>
    <t>DC 22</t>
  </si>
  <si>
    <t>DC 26</t>
  </si>
  <si>
    <t>DC 29</t>
  </si>
  <si>
    <t>DC 32</t>
  </si>
  <si>
    <t>DC 33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</si>
</sst>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1">
    <font>
      <sz val="10"/>
      <name val="Arial"/>
      <family val="0"/>
    </font>
    <font>
      <b/>
      <sz val="8"/>
      <name val="Times New Roman"/>
      <family val="1"/>
    </font>
    <font>
      <sz val="8"/>
      <name val="Times New Roman"/>
      <family val="1"/>
    </font>
    <font>
      <b/>
      <sz val="8"/>
      <color indexed="12"/>
      <name val="Times New Roman"/>
      <family val="1"/>
    </font>
    <font>
      <b/>
      <sz val="8"/>
      <color indexed="17"/>
      <name val="Times New Roman"/>
      <family val="1"/>
    </font>
    <font>
      <b/>
      <sz val="8"/>
      <color indexed="10"/>
      <name val="Times New Roman"/>
      <family val="1"/>
    </font>
    <font>
      <b/>
      <sz val="10"/>
      <name val="Arial"/>
      <family val="2"/>
    </font>
    <font>
      <b/>
      <u val="single"/>
      <sz val="10"/>
      <name val="Arial"/>
      <family val="2"/>
    </font>
    <font>
      <sz val="8"/>
      <name val="Arial"/>
      <family val="0"/>
    </font>
    <font>
      <b/>
      <sz val="9"/>
      <name val="Times New Roman"/>
      <family val="1"/>
    </font>
    <font>
      <sz val="9"/>
      <name val="Times New Roman"/>
      <family val="1"/>
    </font>
    <font>
      <b/>
      <sz val="12"/>
      <name val="Arial"/>
      <family val="2"/>
    </font>
    <font>
      <sz val="12"/>
      <name val="Arial"/>
      <family val="2"/>
    </font>
    <font>
      <b/>
      <i/>
      <sz val="12"/>
      <name val="Times New Roman"/>
      <family val="1"/>
    </font>
    <font>
      <sz val="10"/>
      <name val="Times New Roman"/>
      <family val="1"/>
    </font>
    <font>
      <b/>
      <i/>
      <sz val="12"/>
      <name val="Arial"/>
      <family val="2"/>
    </font>
    <font>
      <b/>
      <u val="single"/>
      <sz val="12"/>
      <name val="Arial"/>
      <family val="2"/>
    </font>
    <font>
      <sz val="9"/>
      <name val="Arial"/>
      <family val="0"/>
    </font>
    <font>
      <b/>
      <u val="single"/>
      <sz val="8"/>
      <name val="Arial"/>
      <family val="2"/>
    </font>
    <font>
      <b/>
      <sz val="10"/>
      <name val="Times New Roman"/>
      <family val="1"/>
    </font>
    <font>
      <b/>
      <sz val="8"/>
      <name val="Arial"/>
      <family val="2"/>
    </font>
  </fonts>
  <fills count="2">
    <fill>
      <patternFill/>
    </fill>
    <fill>
      <patternFill patternType="gray125"/>
    </fill>
  </fills>
  <borders count="9">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center"/>
    </xf>
    <xf numFmtId="0" fontId="2" fillId="0" borderId="0" xfId="0" applyFont="1" applyAlignment="1">
      <alignment horizontal="left" vertical="top"/>
    </xf>
    <xf numFmtId="0" fontId="7" fillId="0" borderId="0" xfId="0" applyFont="1" applyAlignment="1">
      <alignment/>
    </xf>
    <xf numFmtId="0" fontId="7" fillId="0" borderId="0" xfId="0" applyFont="1" applyAlignment="1">
      <alignment horizontal="lef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Alignment="1">
      <alignment horizontal="center"/>
    </xf>
    <xf numFmtId="0" fontId="6" fillId="0" borderId="0" xfId="0" applyFont="1" applyBorder="1" applyAlignment="1">
      <alignment horizontal="center"/>
    </xf>
    <xf numFmtId="0" fontId="14" fillId="0" borderId="0" xfId="0" applyFont="1" applyAlignment="1" quotePrefix="1">
      <alignment vertical="center"/>
    </xf>
    <xf numFmtId="0" fontId="11" fillId="0" borderId="0" xfId="0" applyFont="1" applyAlignment="1">
      <alignment horizontal="left"/>
    </xf>
    <xf numFmtId="0" fontId="13" fillId="0" borderId="0" xfId="0" applyFont="1" applyAlignment="1">
      <alignment vertical="center"/>
    </xf>
    <xf numFmtId="0" fontId="6" fillId="0" borderId="0" xfId="0" applyFont="1" applyAlignment="1">
      <alignment horizontal="center" vertical="center"/>
    </xf>
    <xf numFmtId="0" fontId="11" fillId="0" borderId="0" xfId="0" applyFont="1" applyBorder="1" applyAlignment="1">
      <alignment horizontal="center"/>
    </xf>
    <xf numFmtId="0" fontId="0" fillId="0" borderId="0" xfId="0" applyFont="1" applyAlignment="1">
      <alignment/>
    </xf>
    <xf numFmtId="0" fontId="10" fillId="0" borderId="0" xfId="0" applyFont="1" applyAlignment="1" quotePrefix="1">
      <alignment vertical="center"/>
    </xf>
    <xf numFmtId="0" fontId="17" fillId="0" borderId="0" xfId="0" applyFont="1" applyAlignment="1">
      <alignment/>
    </xf>
    <xf numFmtId="0" fontId="0" fillId="0" borderId="0" xfId="0" applyFont="1" applyAlignment="1">
      <alignment/>
    </xf>
    <xf numFmtId="0" fontId="18" fillId="0" borderId="0" xfId="0" applyFont="1" applyAlignment="1">
      <alignment horizontal="center"/>
    </xf>
    <xf numFmtId="0" fontId="19" fillId="0" borderId="0" xfId="0" applyFont="1" applyAlignment="1">
      <alignment vertical="top"/>
    </xf>
    <xf numFmtId="0" fontId="19" fillId="0" borderId="0" xfId="0" applyFont="1" applyAlignment="1">
      <alignment/>
    </xf>
    <xf numFmtId="0" fontId="2" fillId="0" borderId="0" xfId="0" applyFont="1" applyBorder="1" applyAlignment="1">
      <alignment horizontal="left" vertical="top" wrapText="1"/>
    </xf>
    <xf numFmtId="0" fontId="8" fillId="0" borderId="0" xfId="0" applyFont="1" applyAlignment="1">
      <alignment horizontal="left"/>
    </xf>
    <xf numFmtId="0" fontId="8" fillId="0" borderId="0" xfId="0" applyFont="1" applyAlignment="1">
      <alignment/>
    </xf>
    <xf numFmtId="0" fontId="0" fillId="0" borderId="4" xfId="0" applyBorder="1" applyAlignment="1">
      <alignment horizontal="center"/>
    </xf>
    <xf numFmtId="0" fontId="0" fillId="0" borderId="5" xfId="0" applyBorder="1" applyAlignment="1">
      <alignment horizontal="center"/>
    </xf>
    <xf numFmtId="0" fontId="8" fillId="0" borderId="0" xfId="0" applyFont="1" applyAlignment="1">
      <alignment horizontal="center"/>
    </xf>
    <xf numFmtId="0" fontId="6" fillId="0" borderId="6" xfId="0" applyFont="1" applyBorder="1" applyAlignment="1">
      <alignment horizontal="left"/>
    </xf>
    <xf numFmtId="0" fontId="6" fillId="0" borderId="0" xfId="0" applyFont="1" applyAlignment="1">
      <alignment/>
    </xf>
    <xf numFmtId="0" fontId="6" fillId="0" borderId="0" xfId="0" applyFont="1" applyAlignment="1">
      <alignment horizontal="left"/>
    </xf>
    <xf numFmtId="0" fontId="20" fillId="0" borderId="0" xfId="0" applyFont="1" applyAlignment="1">
      <alignment horizontal="center"/>
    </xf>
    <xf numFmtId="0" fontId="15" fillId="0" borderId="3"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2" fillId="0" borderId="0" xfId="0" applyFont="1" applyAlignment="1" applyProtection="1">
      <alignment/>
      <protection locked="0"/>
    </xf>
    <xf numFmtId="0" fontId="0" fillId="0" borderId="0" xfId="0" applyAlignment="1" applyProtection="1">
      <alignment horizontal="left" vertical="top" wrapText="1"/>
      <protection locked="0"/>
    </xf>
    <xf numFmtId="0" fontId="6" fillId="0" borderId="3" xfId="0" applyFont="1" applyBorder="1" applyAlignment="1">
      <alignment horizontal="center"/>
    </xf>
    <xf numFmtId="0" fontId="20" fillId="0" borderId="3" xfId="0" applyFont="1" applyBorder="1" applyAlignment="1">
      <alignment horizontal="center"/>
    </xf>
    <xf numFmtId="0" fontId="8" fillId="0" borderId="3" xfId="0" applyFont="1" applyBorder="1" applyAlignment="1">
      <alignment horizontal="left"/>
    </xf>
    <xf numFmtId="0" fontId="6" fillId="0" borderId="7" xfId="0" applyFont="1" applyBorder="1" applyAlignment="1">
      <alignment/>
    </xf>
    <xf numFmtId="0" fontId="6" fillId="0" borderId="0" xfId="0" applyFont="1" applyBorder="1" applyAlignment="1">
      <alignment/>
    </xf>
    <xf numFmtId="0" fontId="16" fillId="0" borderId="0" xfId="0" applyFont="1" applyAlignment="1">
      <alignment horizontal="left"/>
    </xf>
    <xf numFmtId="0" fontId="19" fillId="0" borderId="0" xfId="0" applyFont="1" applyAlignment="1">
      <alignment horizontal="right" vertical="center"/>
    </xf>
    <xf numFmtId="0" fontId="6" fillId="0" borderId="0" xfId="0" applyFont="1" applyAlignment="1">
      <alignment horizontal="right"/>
    </xf>
    <xf numFmtId="0" fontId="13" fillId="0" borderId="0" xfId="0" applyFont="1" applyAlignment="1">
      <alignment horizontal="right" vertical="center"/>
    </xf>
    <xf numFmtId="0" fontId="11" fillId="0" borderId="3" xfId="0" applyFont="1" applyBorder="1" applyAlignment="1">
      <alignment horizontal="center"/>
    </xf>
    <xf numFmtId="0" fontId="14" fillId="0" borderId="8" xfId="0" applyFont="1" applyBorder="1" applyAlignment="1" quotePrefix="1">
      <alignment vertical="center" wrapText="1"/>
    </xf>
    <xf numFmtId="0" fontId="0" fillId="0" borderId="8" xfId="0" applyBorder="1" applyAlignment="1">
      <alignment wrapText="1"/>
    </xf>
    <xf numFmtId="0" fontId="7" fillId="0" borderId="0" xfId="0" applyFont="1" applyAlignment="1">
      <alignment horizontal="left"/>
    </xf>
    <xf numFmtId="0" fontId="1" fillId="0" borderId="0" xfId="0" applyFont="1" applyAlignment="1">
      <alignment horizontal="left" vertical="top" wrapText="1"/>
    </xf>
    <xf numFmtId="0" fontId="9"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1"/>
  <sheetViews>
    <sheetView workbookViewId="0" topLeftCell="A1">
      <selection activeCell="A20" sqref="A20"/>
    </sheetView>
  </sheetViews>
  <sheetFormatPr defaultColWidth="9.140625" defaultRowHeight="12.75"/>
  <sheetData>
    <row r="1" ht="12.75">
      <c r="A1" s="37" t="s">
        <v>0</v>
      </c>
    </row>
    <row r="2" ht="12.75">
      <c r="A2" s="37" t="s">
        <v>1</v>
      </c>
    </row>
    <row r="3" ht="12.75">
      <c r="A3" s="37"/>
    </row>
    <row r="4" ht="12.75">
      <c r="A4" s="37" t="s">
        <v>2</v>
      </c>
    </row>
    <row r="5" ht="12.75">
      <c r="A5" s="37"/>
    </row>
    <row r="6" ht="12.75">
      <c r="A6" s="37" t="s">
        <v>353</v>
      </c>
    </row>
    <row r="7" ht="12.75">
      <c r="A7" s="37"/>
    </row>
    <row r="8" ht="12.75">
      <c r="A8" s="37" t="s">
        <v>354</v>
      </c>
    </row>
    <row r="9" ht="12.75">
      <c r="A9" s="37" t="s">
        <v>356</v>
      </c>
    </row>
    <row r="10" ht="12.75">
      <c r="A10" s="37" t="s">
        <v>355</v>
      </c>
    </row>
    <row r="11" ht="12.75">
      <c r="A11" s="37"/>
    </row>
    <row r="12" ht="12.75">
      <c r="A12" s="37" t="s">
        <v>357</v>
      </c>
    </row>
    <row r="13" ht="12.75">
      <c r="A13" s="37"/>
    </row>
    <row r="14" ht="12.75">
      <c r="A14" s="37" t="s">
        <v>358</v>
      </c>
    </row>
    <row r="15" ht="12.75">
      <c r="A15" s="37" t="s">
        <v>362</v>
      </c>
    </row>
    <row r="16" ht="12.75">
      <c r="A16" s="37"/>
    </row>
    <row r="18" ht="12.75">
      <c r="A18" s="37" t="s">
        <v>359</v>
      </c>
    </row>
    <row r="20" ht="12.75">
      <c r="A20" s="37" t="s">
        <v>360</v>
      </c>
    </row>
    <row r="21" ht="12.75">
      <c r="A21" s="37" t="s">
        <v>361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6"/>
  <sheetViews>
    <sheetView tabSelected="1" zoomScale="95" zoomScaleNormal="95" workbookViewId="0" topLeftCell="A1">
      <selection activeCell="C28" sqref="C28"/>
    </sheetView>
  </sheetViews>
  <sheetFormatPr defaultColWidth="9.140625" defaultRowHeight="12.75"/>
  <cols>
    <col min="1" max="1" width="5.8515625" style="0" customWidth="1"/>
    <col min="2" max="2" width="13.7109375" style="0" customWidth="1"/>
    <col min="3" max="3" width="10.28125" style="0" customWidth="1"/>
    <col min="4" max="4" width="23.140625" style="0" customWidth="1"/>
    <col min="5" max="5" width="17.8515625" style="0" customWidth="1"/>
    <col min="6" max="6" width="9.00390625" style="0" customWidth="1"/>
    <col min="7" max="7" width="10.28125" style="0" customWidth="1"/>
    <col min="8" max="8" width="8.28125" style="0" customWidth="1"/>
  </cols>
  <sheetData>
    <row r="1" spans="1:9" ht="15.75">
      <c r="A1" s="49" t="s">
        <v>26</v>
      </c>
      <c r="B1" s="49"/>
      <c r="C1" s="49"/>
      <c r="D1" s="49"/>
      <c r="E1" s="49"/>
      <c r="F1" s="49"/>
      <c r="G1" s="49"/>
      <c r="H1" s="49"/>
      <c r="I1" s="49"/>
    </row>
    <row r="4" spans="1:7" ht="12.75" customHeight="1">
      <c r="A4" s="50" t="s">
        <v>29</v>
      </c>
      <c r="B4" s="50"/>
      <c r="C4" s="50"/>
      <c r="D4" s="40" t="s">
        <v>30</v>
      </c>
      <c r="E4" s="18" t="s">
        <v>28</v>
      </c>
      <c r="F4" s="26"/>
      <c r="G4" s="26"/>
    </row>
    <row r="5" spans="1:7" ht="12.75" customHeight="1">
      <c r="A5" s="28"/>
      <c r="B5" s="50" t="s">
        <v>33</v>
      </c>
      <c r="C5" s="50"/>
      <c r="D5" s="41" t="s">
        <v>34</v>
      </c>
      <c r="E5" s="18" t="s">
        <v>45</v>
      </c>
      <c r="F5" s="26"/>
      <c r="G5" s="26"/>
    </row>
    <row r="6" spans="1:7" ht="15">
      <c r="A6" s="29"/>
      <c r="B6" s="29"/>
      <c r="C6" s="29"/>
      <c r="D6" s="42"/>
      <c r="E6" s="15"/>
      <c r="F6" s="23"/>
      <c r="G6" s="23"/>
    </row>
    <row r="7" spans="1:7" ht="12.75" customHeight="1">
      <c r="A7" s="50" t="s">
        <v>27</v>
      </c>
      <c r="B7" s="50"/>
      <c r="C7" s="50"/>
      <c r="D7" s="40">
        <v>29</v>
      </c>
      <c r="E7" s="24" t="s">
        <v>195</v>
      </c>
      <c r="F7" s="25"/>
      <c r="G7" s="25"/>
    </row>
    <row r="8" spans="1:5" ht="15.75">
      <c r="A8" s="14"/>
      <c r="B8" s="14"/>
      <c r="C8" s="14"/>
      <c r="D8" s="13"/>
      <c r="E8" s="15"/>
    </row>
    <row r="9" spans="1:8" ht="15.75">
      <c r="A9" s="53" t="s">
        <v>31</v>
      </c>
      <c r="B9" s="53"/>
      <c r="C9" s="53"/>
      <c r="D9" s="53"/>
      <c r="E9" s="53"/>
      <c r="F9" s="53"/>
      <c r="G9" s="53"/>
      <c r="H9" s="22"/>
    </row>
    <row r="10" spans="1:7" ht="33" customHeight="1">
      <c r="A10" s="20"/>
      <c r="B10" s="52" t="s">
        <v>35</v>
      </c>
      <c r="C10" s="52"/>
      <c r="D10" s="21">
        <f>D7+Tables!A3</f>
        <v>29</v>
      </c>
      <c r="E10" s="54" t="s">
        <v>36</v>
      </c>
      <c r="F10" s="55"/>
      <c r="G10" s="55"/>
    </row>
    <row r="11" ht="12.75">
      <c r="I11" s="17"/>
    </row>
    <row r="12" ht="12.75">
      <c r="E12" s="44" t="s">
        <v>196</v>
      </c>
    </row>
    <row r="13" spans="1:6" ht="15.75">
      <c r="A13" s="51" t="s">
        <v>32</v>
      </c>
      <c r="B13" s="51"/>
      <c r="C13" s="51"/>
      <c r="D13" s="16" t="str">
        <f>IF(D10&lt;15,"No Herbs Found",IF(D10&lt;19,"Category I",IF(D10&lt;22,"Category II",IF(D10&lt;26,"Category III",IF(D10&lt;29,"Category IV",IF(D10&lt;32,"Category V",IF(D10&gt;32,"Category VI")))))))</f>
        <v>Category V</v>
      </c>
      <c r="E13" s="16">
        <f>Tables!C2</f>
        <v>2</v>
      </c>
      <c r="F13" s="19"/>
    </row>
    <row r="15" spans="1:8" ht="12.75">
      <c r="A15" s="27" t="s">
        <v>42</v>
      </c>
      <c r="B15" s="27" t="s">
        <v>39</v>
      </c>
      <c r="C15" s="27" t="s">
        <v>41</v>
      </c>
      <c r="D15" s="27" t="s">
        <v>40</v>
      </c>
      <c r="E15" s="27" t="s">
        <v>46</v>
      </c>
      <c r="F15" s="27" t="s">
        <v>47</v>
      </c>
      <c r="G15" s="27" t="s">
        <v>43</v>
      </c>
      <c r="H15" s="27" t="s">
        <v>44</v>
      </c>
    </row>
    <row r="16" spans="1:8" ht="75.75" customHeight="1">
      <c r="A16" s="43">
        <f>IF(D4="Healing",Tables!A90,Tables!J90)</f>
        <v>45</v>
      </c>
      <c r="B16" s="43" t="str">
        <f>IF(D4="Healing",Tables!B90,Tables!K90)</f>
        <v>Ingorian powder</v>
      </c>
      <c r="C16" s="43" t="str">
        <f>IF(D4="Healing",Tables!C90,Tables!L90)</f>
        <v>Inhaled</v>
      </c>
      <c r="D16" s="43" t="str">
        <f>IF(D4="Healing",Tables!D90,Tables!M90)</f>
        <v>Restores 1d4 points of strength, constitution and dexterity damage</v>
      </c>
      <c r="E16" s="43" t="str">
        <f>IF(D4="Healing",Tables!E90,Tables!N90)</f>
        <v>None</v>
      </c>
      <c r="F16" s="43">
        <f>IF(D4="Healing",Tables!F90,Tables!O90)</f>
        <v>19</v>
      </c>
      <c r="G16" s="43" t="str">
        <f>IF(D4="Healing",Tables!G90,Tables!P90)</f>
        <v>1 round</v>
      </c>
      <c r="H16" s="43">
        <f>IF(D4="Healing",Tables!H90,Tables!Q90)</f>
        <v>350</v>
      </c>
    </row>
  </sheetData>
  <mergeCells count="8">
    <mergeCell ref="A1:I1"/>
    <mergeCell ref="A4:C4"/>
    <mergeCell ref="A7:C7"/>
    <mergeCell ref="A13:C13"/>
    <mergeCell ref="B5:C5"/>
    <mergeCell ref="B10:C10"/>
    <mergeCell ref="A9:G9"/>
    <mergeCell ref="E10:G10"/>
  </mergeCells>
  <dataValidations count="3">
    <dataValidation type="list" allowBlank="1" showInputMessage="1" showErrorMessage="1" sqref="D4">
      <formula1>"Healing,Herbalism"</formula1>
    </dataValidation>
    <dataValidation type="whole" allowBlank="1" showInputMessage="1" showErrorMessage="1" sqref="D7">
      <formula1>1</formula1>
      <formula2>100</formula2>
    </dataValidation>
    <dataValidation type="list" allowBlank="1" showInputMessage="1" showErrorMessage="1" sqref="D5">
      <formula1>"Plains,Light Forest,Heavy Forest,Hills,Mountains,Desert,Swamp,Caves"</formula1>
    </dataValidation>
  </dataValidations>
  <printOptions/>
  <pageMargins left="0.25" right="0.2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Q90"/>
  <sheetViews>
    <sheetView workbookViewId="0" topLeftCell="A71">
      <selection activeCell="B99" sqref="B99"/>
    </sheetView>
  </sheetViews>
  <sheetFormatPr defaultColWidth="9.140625" defaultRowHeight="12.75"/>
  <cols>
    <col min="1" max="1" width="7.8515625" style="5" customWidth="1"/>
    <col min="2" max="2" width="23.57421875" style="0" customWidth="1"/>
    <col min="3" max="3" width="10.421875" style="0" customWidth="1"/>
    <col min="4" max="4" width="21.421875" style="0" customWidth="1"/>
    <col min="5" max="5" width="16.57421875" style="0" customWidth="1"/>
    <col min="6" max="6" width="8.57421875" style="0" customWidth="1"/>
    <col min="7" max="7" width="10.421875" style="0" customWidth="1"/>
    <col min="8" max="8" width="6.7109375" style="0" customWidth="1"/>
    <col min="11" max="11" width="15.28125" style="0" customWidth="1"/>
    <col min="13" max="13" width="28.140625" style="0" customWidth="1"/>
    <col min="14" max="14" width="24.8515625" style="0" customWidth="1"/>
  </cols>
  <sheetData>
    <row r="1" spans="1:8" ht="12.75">
      <c r="A1" s="36" t="s">
        <v>37</v>
      </c>
      <c r="B1" s="10"/>
      <c r="C1" s="48" t="s">
        <v>197</v>
      </c>
      <c r="D1" s="9"/>
      <c r="E1" s="9"/>
      <c r="F1" s="9"/>
      <c r="G1" s="9"/>
      <c r="H1" s="9"/>
    </row>
    <row r="2" spans="1:8" ht="12.75">
      <c r="A2" s="33">
        <f>IF(Generation!D5="Plains",0,IF(Generation!D5="Light Forest",1,IF(Generation!D5="Heavy Forest",2,IF(Generation!D5="Hills",-1,IF(Generation!D5="Mountains",-3,IF(Generation!D5="Swamp",5,IF(Generation!D5="Desert",-15)))))))</f>
        <v>0</v>
      </c>
      <c r="B2" s="11"/>
      <c r="C2" s="9">
        <f>IF(Generation!D13="Category I",RANDBETWEEN(1,6),IF(Generation!D13="Category II",RANDBETWEEN(1,5),IF(Generation!D13="Category III",RANDBETWEEN(1,4),IF(Generation!D13="Category IV",RANDBETWEEN(1,3),IF(Generation!D13="Category V",RANDBETWEEN(1,2),IF(Generation!D13="Category VI",1,"0"))))))</f>
        <v>2</v>
      </c>
      <c r="D2" s="9"/>
      <c r="E2" s="9"/>
      <c r="F2" s="9"/>
      <c r="G2" s="9"/>
      <c r="H2" s="9"/>
    </row>
    <row r="3" spans="1:8" ht="12.75">
      <c r="A3" s="34">
        <f>IF(Generation!D5="Caves",-5,Tables!A2)</f>
        <v>0</v>
      </c>
      <c r="B3" s="47" t="s">
        <v>38</v>
      </c>
      <c r="C3" s="9"/>
      <c r="D3" s="9"/>
      <c r="E3" s="9"/>
      <c r="F3" s="9"/>
      <c r="G3" s="9"/>
      <c r="H3" s="9"/>
    </row>
    <row r="5" spans="1:10" ht="12.75">
      <c r="A5" s="8" t="s">
        <v>48</v>
      </c>
      <c r="I5" t="s">
        <v>192</v>
      </c>
      <c r="J5" s="8" t="s">
        <v>198</v>
      </c>
    </row>
    <row r="6" spans="1:17" ht="12.75">
      <c r="A6" s="5" t="s">
        <v>42</v>
      </c>
      <c r="B6" s="5" t="s">
        <v>39</v>
      </c>
      <c r="C6" s="5" t="s">
        <v>41</v>
      </c>
      <c r="D6" s="5" t="s">
        <v>40</v>
      </c>
      <c r="E6" s="5" t="s">
        <v>49</v>
      </c>
      <c r="F6" s="5" t="s">
        <v>47</v>
      </c>
      <c r="G6" s="5" t="s">
        <v>43</v>
      </c>
      <c r="H6" s="5" t="s">
        <v>44</v>
      </c>
      <c r="J6" s="5" t="s">
        <v>42</v>
      </c>
      <c r="K6" s="5" t="s">
        <v>39</v>
      </c>
      <c r="L6" s="5" t="s">
        <v>41</v>
      </c>
      <c r="M6" s="5" t="s">
        <v>40</v>
      </c>
      <c r="N6" s="5" t="s">
        <v>49</v>
      </c>
      <c r="O6" s="5" t="s">
        <v>47</v>
      </c>
      <c r="P6" s="5" t="s">
        <v>43</v>
      </c>
      <c r="Q6" s="5" t="s">
        <v>44</v>
      </c>
    </row>
    <row r="7" spans="1:17" ht="12.75">
      <c r="A7" s="35">
        <v>1</v>
      </c>
      <c r="B7" s="30" t="s">
        <v>50</v>
      </c>
      <c r="C7" s="31" t="s">
        <v>58</v>
      </c>
      <c r="D7" s="31" t="s">
        <v>60</v>
      </c>
      <c r="E7" s="31" t="s">
        <v>68</v>
      </c>
      <c r="F7" s="31">
        <v>10</v>
      </c>
      <c r="G7" s="31" t="s">
        <v>69</v>
      </c>
      <c r="H7" s="31">
        <v>5</v>
      </c>
      <c r="J7" s="35">
        <v>1</v>
      </c>
      <c r="K7" s="30" t="s">
        <v>204</v>
      </c>
      <c r="L7" s="31" t="s">
        <v>260</v>
      </c>
      <c r="M7" s="31" t="s">
        <v>211</v>
      </c>
      <c r="N7" s="31" t="s">
        <v>68</v>
      </c>
      <c r="O7" s="31">
        <v>12</v>
      </c>
      <c r="P7" s="31" t="s">
        <v>69</v>
      </c>
      <c r="Q7" s="31">
        <v>20</v>
      </c>
    </row>
    <row r="8" spans="1:17" ht="12.75">
      <c r="A8" s="35">
        <v>2</v>
      </c>
      <c r="B8" s="30" t="s">
        <v>51</v>
      </c>
      <c r="C8" s="31" t="s">
        <v>58</v>
      </c>
      <c r="D8" s="31" t="s">
        <v>61</v>
      </c>
      <c r="E8" s="31" t="s">
        <v>68</v>
      </c>
      <c r="F8" s="31">
        <v>10</v>
      </c>
      <c r="G8" s="31" t="s">
        <v>70</v>
      </c>
      <c r="H8" s="31">
        <v>5</v>
      </c>
      <c r="J8" s="35">
        <v>2</v>
      </c>
      <c r="K8" s="30" t="s">
        <v>205</v>
      </c>
      <c r="L8" s="31" t="s">
        <v>59</v>
      </c>
      <c r="M8" s="31" t="s">
        <v>212</v>
      </c>
      <c r="N8" s="31" t="s">
        <v>68</v>
      </c>
      <c r="O8" s="31">
        <v>12</v>
      </c>
      <c r="P8" s="31" t="s">
        <v>70</v>
      </c>
      <c r="Q8" s="31">
        <v>20</v>
      </c>
    </row>
    <row r="9" spans="1:17" ht="12.75">
      <c r="A9" s="35">
        <v>3</v>
      </c>
      <c r="B9" s="30" t="s">
        <v>52</v>
      </c>
      <c r="C9" s="31" t="s">
        <v>58</v>
      </c>
      <c r="D9" s="31" t="s">
        <v>62</v>
      </c>
      <c r="E9" s="31" t="s">
        <v>68</v>
      </c>
      <c r="F9" s="31">
        <v>10</v>
      </c>
      <c r="G9" s="31" t="s">
        <v>70</v>
      </c>
      <c r="H9" s="31">
        <v>7</v>
      </c>
      <c r="J9" s="35">
        <v>3</v>
      </c>
      <c r="K9" s="30" t="s">
        <v>206</v>
      </c>
      <c r="L9" s="31" t="s">
        <v>58</v>
      </c>
      <c r="M9" s="31" t="s">
        <v>213</v>
      </c>
      <c r="N9" s="31" t="s">
        <v>68</v>
      </c>
      <c r="O9" s="31">
        <v>12</v>
      </c>
      <c r="P9" s="31" t="s">
        <v>115</v>
      </c>
      <c r="Q9" s="31">
        <v>20</v>
      </c>
    </row>
    <row r="10" spans="1:17" ht="12.75">
      <c r="A10" s="35">
        <v>4</v>
      </c>
      <c r="B10" s="30" t="s">
        <v>53</v>
      </c>
      <c r="C10" s="31" t="s">
        <v>59</v>
      </c>
      <c r="D10" s="31" t="s">
        <v>63</v>
      </c>
      <c r="E10" s="31" t="s">
        <v>68</v>
      </c>
      <c r="F10" s="31">
        <v>10</v>
      </c>
      <c r="G10" s="31" t="s">
        <v>70</v>
      </c>
      <c r="H10" s="31">
        <v>10</v>
      </c>
      <c r="J10" s="35">
        <v>4</v>
      </c>
      <c r="K10" s="30" t="s">
        <v>207</v>
      </c>
      <c r="L10" s="31" t="s">
        <v>80</v>
      </c>
      <c r="M10" s="31" t="s">
        <v>214</v>
      </c>
      <c r="N10" s="31" t="s">
        <v>68</v>
      </c>
      <c r="O10" s="31">
        <v>12</v>
      </c>
      <c r="P10" s="31" t="s">
        <v>166</v>
      </c>
      <c r="Q10" s="31">
        <v>25</v>
      </c>
    </row>
    <row r="11" spans="1:17" ht="12.75">
      <c r="A11" s="35">
        <v>5</v>
      </c>
      <c r="B11" s="30" t="s">
        <v>54</v>
      </c>
      <c r="C11" s="31" t="s">
        <v>58</v>
      </c>
      <c r="D11" s="31" t="s">
        <v>64</v>
      </c>
      <c r="E11" s="31" t="s">
        <v>68</v>
      </c>
      <c r="F11" s="31">
        <v>10</v>
      </c>
      <c r="G11" s="31" t="s">
        <v>71</v>
      </c>
      <c r="H11" s="31">
        <v>15</v>
      </c>
      <c r="J11" s="35">
        <v>5</v>
      </c>
      <c r="K11" s="30" t="s">
        <v>208</v>
      </c>
      <c r="L11" s="31" t="s">
        <v>58</v>
      </c>
      <c r="M11" s="31" t="s">
        <v>228</v>
      </c>
      <c r="N11" s="31" t="s">
        <v>68</v>
      </c>
      <c r="O11" s="31">
        <v>12</v>
      </c>
      <c r="P11" s="31" t="s">
        <v>71</v>
      </c>
      <c r="Q11" s="31">
        <v>30</v>
      </c>
    </row>
    <row r="12" spans="1:17" ht="12.75">
      <c r="A12" s="35">
        <v>6</v>
      </c>
      <c r="B12" s="30" t="s">
        <v>55</v>
      </c>
      <c r="C12" s="31" t="s">
        <v>58</v>
      </c>
      <c r="D12" s="31" t="s">
        <v>65</v>
      </c>
      <c r="E12" s="31" t="s">
        <v>68</v>
      </c>
      <c r="F12" s="31">
        <v>10</v>
      </c>
      <c r="G12" s="31" t="s">
        <v>71</v>
      </c>
      <c r="H12" s="31">
        <v>15</v>
      </c>
      <c r="J12" s="35">
        <v>6</v>
      </c>
      <c r="K12" s="30" t="s">
        <v>209</v>
      </c>
      <c r="L12" s="31" t="s">
        <v>58</v>
      </c>
      <c r="M12" s="31" t="s">
        <v>229</v>
      </c>
      <c r="N12" s="31" t="s">
        <v>68</v>
      </c>
      <c r="O12" s="31">
        <v>12</v>
      </c>
      <c r="P12" s="31" t="s">
        <v>71</v>
      </c>
      <c r="Q12" s="31">
        <v>30</v>
      </c>
    </row>
    <row r="13" spans="1:17" ht="12.75">
      <c r="A13" s="35">
        <v>7</v>
      </c>
      <c r="B13" s="30" t="s">
        <v>56</v>
      </c>
      <c r="C13" s="31" t="s">
        <v>58</v>
      </c>
      <c r="D13" s="31" t="s">
        <v>66</v>
      </c>
      <c r="E13" s="31" t="s">
        <v>68</v>
      </c>
      <c r="F13" s="31">
        <v>10</v>
      </c>
      <c r="G13" s="31" t="s">
        <v>71</v>
      </c>
      <c r="H13" s="31">
        <v>15</v>
      </c>
      <c r="J13" s="35">
        <v>7</v>
      </c>
      <c r="K13" s="30" t="s">
        <v>210</v>
      </c>
      <c r="L13" s="31" t="s">
        <v>58</v>
      </c>
      <c r="M13" s="31" t="s">
        <v>230</v>
      </c>
      <c r="N13" s="31" t="s">
        <v>68</v>
      </c>
      <c r="O13" s="31">
        <v>12</v>
      </c>
      <c r="P13" s="31" t="s">
        <v>71</v>
      </c>
      <c r="Q13" s="31">
        <v>30</v>
      </c>
    </row>
    <row r="14" spans="1:17" ht="12.75">
      <c r="A14" s="35">
        <v>8</v>
      </c>
      <c r="B14" s="30" t="s">
        <v>57</v>
      </c>
      <c r="C14" s="31" t="s">
        <v>59</v>
      </c>
      <c r="D14" s="31" t="s">
        <v>67</v>
      </c>
      <c r="E14" s="31" t="s">
        <v>68</v>
      </c>
      <c r="F14" s="31">
        <v>10</v>
      </c>
      <c r="G14" s="31" t="s">
        <v>70</v>
      </c>
      <c r="H14" s="31">
        <v>15</v>
      </c>
      <c r="J14" s="35">
        <v>8</v>
      </c>
      <c r="K14" s="30" t="s">
        <v>215</v>
      </c>
      <c r="L14" s="31" t="s">
        <v>59</v>
      </c>
      <c r="M14" s="31" t="s">
        <v>231</v>
      </c>
      <c r="N14" s="31" t="s">
        <v>68</v>
      </c>
      <c r="O14" s="31">
        <v>12</v>
      </c>
      <c r="P14" s="31" t="s">
        <v>70</v>
      </c>
      <c r="Q14" s="31">
        <v>30</v>
      </c>
    </row>
    <row r="15" spans="1:17" ht="12.75">
      <c r="A15" s="39" t="s">
        <v>194</v>
      </c>
      <c r="B15" s="31">
        <f>RANDBETWEEN(1,8)</f>
        <v>2</v>
      </c>
      <c r="C15" s="31"/>
      <c r="D15" s="31"/>
      <c r="E15" s="31"/>
      <c r="F15" s="31"/>
      <c r="G15" s="31"/>
      <c r="H15" s="31"/>
      <c r="J15" s="39" t="s">
        <v>194</v>
      </c>
      <c r="K15" s="31">
        <f>RANDBETWEEN(1,8)</f>
        <v>1</v>
      </c>
      <c r="L15" s="31"/>
      <c r="M15" s="31"/>
      <c r="N15" s="31"/>
      <c r="O15" s="31"/>
      <c r="P15" s="31"/>
      <c r="Q15" s="31"/>
    </row>
    <row r="16" spans="1:10" ht="12.75">
      <c r="A16" s="8" t="s">
        <v>72</v>
      </c>
      <c r="J16" s="8" t="s">
        <v>199</v>
      </c>
    </row>
    <row r="17" spans="1:17" ht="12.75">
      <c r="A17" s="5" t="s">
        <v>42</v>
      </c>
      <c r="B17" s="5" t="s">
        <v>39</v>
      </c>
      <c r="C17" s="5" t="s">
        <v>41</v>
      </c>
      <c r="D17" s="5" t="s">
        <v>40</v>
      </c>
      <c r="E17" s="5" t="s">
        <v>49</v>
      </c>
      <c r="F17" s="5" t="s">
        <v>47</v>
      </c>
      <c r="G17" s="5" t="s">
        <v>43</v>
      </c>
      <c r="H17" s="5" t="s">
        <v>44</v>
      </c>
      <c r="J17" s="5" t="s">
        <v>42</v>
      </c>
      <c r="K17" s="5" t="s">
        <v>39</v>
      </c>
      <c r="L17" s="5" t="s">
        <v>41</v>
      </c>
      <c r="M17" s="5" t="s">
        <v>40</v>
      </c>
      <c r="N17" s="5" t="s">
        <v>49</v>
      </c>
      <c r="O17" s="5" t="s">
        <v>47</v>
      </c>
      <c r="P17" s="5" t="s">
        <v>43</v>
      </c>
      <c r="Q17" s="5" t="s">
        <v>44</v>
      </c>
    </row>
    <row r="18" spans="1:17" ht="12.75">
      <c r="A18" s="35">
        <v>9</v>
      </c>
      <c r="B18" s="30" t="s">
        <v>73</v>
      </c>
      <c r="C18" s="31" t="s">
        <v>58</v>
      </c>
      <c r="D18" s="31" t="s">
        <v>81</v>
      </c>
      <c r="E18" s="31" t="s">
        <v>68</v>
      </c>
      <c r="F18" s="31">
        <v>12</v>
      </c>
      <c r="G18" s="31" t="s">
        <v>70</v>
      </c>
      <c r="H18" s="31">
        <v>15</v>
      </c>
      <c r="J18" s="35">
        <v>9</v>
      </c>
      <c r="K18" s="30" t="s">
        <v>216</v>
      </c>
      <c r="L18" s="31" t="s">
        <v>260</v>
      </c>
      <c r="M18" s="31" t="s">
        <v>224</v>
      </c>
      <c r="N18" s="31" t="s">
        <v>68</v>
      </c>
      <c r="O18" s="31">
        <v>15</v>
      </c>
      <c r="P18" s="31" t="s">
        <v>69</v>
      </c>
      <c r="Q18" s="31">
        <v>35</v>
      </c>
    </row>
    <row r="19" spans="1:17" ht="12.75">
      <c r="A19" s="35">
        <v>10</v>
      </c>
      <c r="B19" s="30" t="s">
        <v>74</v>
      </c>
      <c r="C19" s="31" t="s">
        <v>58</v>
      </c>
      <c r="D19" s="31" t="s">
        <v>82</v>
      </c>
      <c r="E19" s="31" t="s">
        <v>68</v>
      </c>
      <c r="F19" s="31">
        <v>12</v>
      </c>
      <c r="G19" s="31" t="s">
        <v>89</v>
      </c>
      <c r="H19" s="31">
        <v>20</v>
      </c>
      <c r="J19" s="35">
        <v>10</v>
      </c>
      <c r="K19" s="30" t="s">
        <v>217</v>
      </c>
      <c r="L19" s="31" t="s">
        <v>58</v>
      </c>
      <c r="M19" s="31" t="s">
        <v>225</v>
      </c>
      <c r="N19" s="31" t="s">
        <v>68</v>
      </c>
      <c r="O19" s="31">
        <v>15</v>
      </c>
      <c r="P19" s="31" t="s">
        <v>115</v>
      </c>
      <c r="Q19" s="31">
        <v>45</v>
      </c>
    </row>
    <row r="20" spans="1:17" ht="12.75">
      <c r="A20" s="35">
        <v>11</v>
      </c>
      <c r="B20" s="30" t="s">
        <v>75</v>
      </c>
      <c r="C20" s="31" t="s">
        <v>58</v>
      </c>
      <c r="D20" s="31" t="s">
        <v>83</v>
      </c>
      <c r="E20" s="31" t="s">
        <v>68</v>
      </c>
      <c r="F20" s="31">
        <v>12</v>
      </c>
      <c r="G20" s="31" t="s">
        <v>89</v>
      </c>
      <c r="H20" s="31">
        <v>25</v>
      </c>
      <c r="J20" s="35">
        <v>11</v>
      </c>
      <c r="K20" s="30" t="s">
        <v>218</v>
      </c>
      <c r="L20" s="31" t="s">
        <v>80</v>
      </c>
      <c r="M20" s="31" t="s">
        <v>226</v>
      </c>
      <c r="N20" s="31" t="s">
        <v>68</v>
      </c>
      <c r="O20" s="31">
        <v>15</v>
      </c>
      <c r="P20" s="31" t="s">
        <v>70</v>
      </c>
      <c r="Q20" s="31">
        <v>40</v>
      </c>
    </row>
    <row r="21" spans="1:17" ht="12.75">
      <c r="A21" s="35">
        <v>12</v>
      </c>
      <c r="B21" s="30" t="s">
        <v>76</v>
      </c>
      <c r="C21" s="31" t="s">
        <v>80</v>
      </c>
      <c r="D21" s="31" t="s">
        <v>84</v>
      </c>
      <c r="E21" s="31" t="s">
        <v>68</v>
      </c>
      <c r="F21" s="31">
        <v>12</v>
      </c>
      <c r="G21" s="31" t="s">
        <v>70</v>
      </c>
      <c r="H21" s="31">
        <v>30</v>
      </c>
      <c r="J21" s="35">
        <v>12</v>
      </c>
      <c r="K21" s="30" t="s">
        <v>219</v>
      </c>
      <c r="L21" s="31" t="s">
        <v>58</v>
      </c>
      <c r="M21" s="31" t="s">
        <v>227</v>
      </c>
      <c r="N21" s="31" t="s">
        <v>68</v>
      </c>
      <c r="O21" s="31">
        <v>15</v>
      </c>
      <c r="P21" s="31" t="s">
        <v>115</v>
      </c>
      <c r="Q21" s="31">
        <v>40</v>
      </c>
    </row>
    <row r="22" spans="1:17" ht="12.75">
      <c r="A22" s="35">
        <v>13</v>
      </c>
      <c r="B22" s="30" t="s">
        <v>77</v>
      </c>
      <c r="C22" s="31" t="s">
        <v>58</v>
      </c>
      <c r="D22" s="31" t="s">
        <v>85</v>
      </c>
      <c r="E22" s="31" t="s">
        <v>68</v>
      </c>
      <c r="F22" s="31">
        <v>12</v>
      </c>
      <c r="G22" s="31" t="s">
        <v>71</v>
      </c>
      <c r="H22" s="31">
        <v>20</v>
      </c>
      <c r="J22" s="35">
        <v>13</v>
      </c>
      <c r="K22" s="30" t="s">
        <v>220</v>
      </c>
      <c r="L22" s="31" t="s">
        <v>58</v>
      </c>
      <c r="M22" s="31" t="s">
        <v>232</v>
      </c>
      <c r="N22" s="31" t="s">
        <v>68</v>
      </c>
      <c r="O22" s="31">
        <v>15</v>
      </c>
      <c r="P22" s="31" t="s">
        <v>71</v>
      </c>
      <c r="Q22" s="31">
        <v>50</v>
      </c>
    </row>
    <row r="23" spans="1:17" ht="12.75">
      <c r="A23" s="35">
        <v>14</v>
      </c>
      <c r="B23" s="30" t="s">
        <v>78</v>
      </c>
      <c r="C23" s="31" t="s">
        <v>58</v>
      </c>
      <c r="D23" s="31" t="s">
        <v>88</v>
      </c>
      <c r="E23" s="31" t="s">
        <v>68</v>
      </c>
      <c r="F23" s="31">
        <v>12</v>
      </c>
      <c r="G23" s="31" t="s">
        <v>71</v>
      </c>
      <c r="H23" s="31">
        <v>25</v>
      </c>
      <c r="J23" s="35">
        <v>14</v>
      </c>
      <c r="K23" s="30" t="s">
        <v>221</v>
      </c>
      <c r="L23" s="31" t="s">
        <v>58</v>
      </c>
      <c r="M23" s="31" t="s">
        <v>233</v>
      </c>
      <c r="N23" s="31" t="s">
        <v>68</v>
      </c>
      <c r="O23" s="31">
        <v>15</v>
      </c>
      <c r="P23" s="31" t="s">
        <v>71</v>
      </c>
      <c r="Q23" s="31">
        <v>50</v>
      </c>
    </row>
    <row r="24" spans="1:17" ht="12.75">
      <c r="A24" s="35">
        <v>15</v>
      </c>
      <c r="B24" s="30" t="s">
        <v>79</v>
      </c>
      <c r="C24" s="31" t="s">
        <v>58</v>
      </c>
      <c r="D24" s="31" t="s">
        <v>90</v>
      </c>
      <c r="E24" s="31" t="s">
        <v>68</v>
      </c>
      <c r="F24" s="31">
        <v>12</v>
      </c>
      <c r="G24" s="31" t="s">
        <v>71</v>
      </c>
      <c r="H24" s="31">
        <v>25</v>
      </c>
      <c r="J24" s="35">
        <v>15</v>
      </c>
      <c r="K24" s="30" t="s">
        <v>222</v>
      </c>
      <c r="L24" s="31" t="s">
        <v>80</v>
      </c>
      <c r="M24" s="31" t="s">
        <v>234</v>
      </c>
      <c r="N24" s="31" t="s">
        <v>68</v>
      </c>
      <c r="O24" s="31">
        <v>15</v>
      </c>
      <c r="P24" s="31" t="s">
        <v>70</v>
      </c>
      <c r="Q24" s="31">
        <v>45</v>
      </c>
    </row>
    <row r="25" spans="1:17" ht="12.75">
      <c r="A25" s="35">
        <v>16</v>
      </c>
      <c r="B25" s="30" t="s">
        <v>87</v>
      </c>
      <c r="C25" s="31" t="s">
        <v>59</v>
      </c>
      <c r="D25" s="31" t="s">
        <v>86</v>
      </c>
      <c r="E25" s="31" t="s">
        <v>68</v>
      </c>
      <c r="F25" s="31">
        <v>12</v>
      </c>
      <c r="G25" s="31" t="s">
        <v>89</v>
      </c>
      <c r="H25" s="31">
        <v>40</v>
      </c>
      <c r="J25" s="35">
        <v>16</v>
      </c>
      <c r="K25" s="30" t="s">
        <v>223</v>
      </c>
      <c r="L25" s="31" t="s">
        <v>59</v>
      </c>
      <c r="M25" s="31" t="s">
        <v>235</v>
      </c>
      <c r="N25" s="31" t="s">
        <v>68</v>
      </c>
      <c r="O25" s="31">
        <v>15</v>
      </c>
      <c r="P25" s="31" t="s">
        <v>69</v>
      </c>
      <c r="Q25" s="31">
        <v>60</v>
      </c>
    </row>
    <row r="26" spans="1:17" ht="12.75">
      <c r="A26" s="39" t="s">
        <v>194</v>
      </c>
      <c r="B26" s="31">
        <f>RANDBETWEEN(9,16)</f>
        <v>15</v>
      </c>
      <c r="C26" s="31"/>
      <c r="D26" s="31"/>
      <c r="E26" s="31"/>
      <c r="F26" s="31"/>
      <c r="G26" s="31"/>
      <c r="H26" s="31"/>
      <c r="J26" s="39" t="s">
        <v>194</v>
      </c>
      <c r="K26" s="31">
        <f>RANDBETWEEN(9,16)</f>
        <v>10</v>
      </c>
      <c r="L26" s="31"/>
      <c r="M26" s="31"/>
      <c r="N26" s="31"/>
      <c r="O26" s="31"/>
      <c r="P26" s="31"/>
      <c r="Q26" s="31"/>
    </row>
    <row r="27" spans="1:10" ht="12.75">
      <c r="A27" s="8" t="s">
        <v>91</v>
      </c>
      <c r="J27" s="8" t="s">
        <v>91</v>
      </c>
    </row>
    <row r="28" spans="1:17" ht="12.75">
      <c r="A28" s="5" t="s">
        <v>42</v>
      </c>
      <c r="B28" s="5" t="s">
        <v>39</v>
      </c>
      <c r="C28" s="5" t="s">
        <v>41</v>
      </c>
      <c r="D28" s="5" t="s">
        <v>40</v>
      </c>
      <c r="E28" s="5" t="s">
        <v>49</v>
      </c>
      <c r="F28" s="5" t="s">
        <v>47</v>
      </c>
      <c r="G28" s="5" t="s">
        <v>43</v>
      </c>
      <c r="H28" s="5" t="s">
        <v>44</v>
      </c>
      <c r="J28" s="5" t="s">
        <v>42</v>
      </c>
      <c r="K28" s="5" t="s">
        <v>39</v>
      </c>
      <c r="L28" s="5" t="s">
        <v>41</v>
      </c>
      <c r="M28" s="5" t="s">
        <v>40</v>
      </c>
      <c r="N28" s="5" t="s">
        <v>49</v>
      </c>
      <c r="O28" s="5" t="s">
        <v>47</v>
      </c>
      <c r="P28" s="5" t="s">
        <v>43</v>
      </c>
      <c r="Q28" s="5" t="s">
        <v>44</v>
      </c>
    </row>
    <row r="29" spans="1:17" ht="12.75">
      <c r="A29" s="35">
        <v>17</v>
      </c>
      <c r="B29" s="30" t="s">
        <v>92</v>
      </c>
      <c r="C29" s="31" t="s">
        <v>80</v>
      </c>
      <c r="D29" s="31" t="s">
        <v>104</v>
      </c>
      <c r="E29" s="31" t="s">
        <v>68</v>
      </c>
      <c r="F29" s="31">
        <v>15</v>
      </c>
      <c r="G29" s="31" t="s">
        <v>70</v>
      </c>
      <c r="H29" s="31">
        <v>50</v>
      </c>
      <c r="J29" s="35">
        <v>17</v>
      </c>
      <c r="K29" s="30" t="s">
        <v>236</v>
      </c>
      <c r="L29" s="31" t="s">
        <v>58</v>
      </c>
      <c r="M29" s="31" t="s">
        <v>248</v>
      </c>
      <c r="N29" s="31" t="s">
        <v>68</v>
      </c>
      <c r="O29" s="31">
        <v>17</v>
      </c>
      <c r="P29" s="31" t="s">
        <v>71</v>
      </c>
      <c r="Q29" s="31">
        <v>250</v>
      </c>
    </row>
    <row r="30" spans="1:17" ht="12.75" customHeight="1">
      <c r="A30" s="35">
        <v>18</v>
      </c>
      <c r="B30" s="30" t="s">
        <v>93</v>
      </c>
      <c r="C30" s="31" t="s">
        <v>58</v>
      </c>
      <c r="D30" s="31" t="s">
        <v>105</v>
      </c>
      <c r="E30" s="31" t="s">
        <v>68</v>
      </c>
      <c r="F30" s="31">
        <v>15</v>
      </c>
      <c r="G30" s="31" t="s">
        <v>89</v>
      </c>
      <c r="H30" s="31">
        <v>60</v>
      </c>
      <c r="J30" s="35">
        <v>18</v>
      </c>
      <c r="K30" s="30" t="s">
        <v>237</v>
      </c>
      <c r="L30" s="31" t="s">
        <v>260</v>
      </c>
      <c r="M30" s="31" t="s">
        <v>249</v>
      </c>
      <c r="N30" s="31" t="s">
        <v>68</v>
      </c>
      <c r="O30" s="31">
        <v>17</v>
      </c>
      <c r="P30" s="31" t="s">
        <v>69</v>
      </c>
      <c r="Q30" s="31">
        <v>200</v>
      </c>
    </row>
    <row r="31" spans="1:17" ht="12.75">
      <c r="A31" s="35">
        <v>19</v>
      </c>
      <c r="B31" s="30" t="s">
        <v>94</v>
      </c>
      <c r="C31" s="31" t="s">
        <v>58</v>
      </c>
      <c r="D31" s="31" t="s">
        <v>106</v>
      </c>
      <c r="E31" s="31" t="s">
        <v>68</v>
      </c>
      <c r="F31" s="31">
        <v>15</v>
      </c>
      <c r="G31" s="31" t="s">
        <v>70</v>
      </c>
      <c r="H31" s="31">
        <v>75</v>
      </c>
      <c r="J31" s="35">
        <v>19</v>
      </c>
      <c r="K31" s="30" t="s">
        <v>238</v>
      </c>
      <c r="L31" s="31" t="s">
        <v>58</v>
      </c>
      <c r="M31" s="31" t="s">
        <v>250</v>
      </c>
      <c r="N31" s="31" t="s">
        <v>68</v>
      </c>
      <c r="O31" s="31">
        <v>17</v>
      </c>
      <c r="P31" s="31" t="s">
        <v>70</v>
      </c>
      <c r="Q31" s="31">
        <v>195</v>
      </c>
    </row>
    <row r="32" spans="1:17" ht="12.75" customHeight="1">
      <c r="A32" s="35">
        <v>20</v>
      </c>
      <c r="B32" s="30" t="s">
        <v>95</v>
      </c>
      <c r="C32" s="31" t="s">
        <v>59</v>
      </c>
      <c r="D32" s="31" t="s">
        <v>106</v>
      </c>
      <c r="E32" s="31" t="s">
        <v>68</v>
      </c>
      <c r="F32" s="31">
        <v>15</v>
      </c>
      <c r="G32" s="31" t="s">
        <v>69</v>
      </c>
      <c r="H32" s="31">
        <v>85</v>
      </c>
      <c r="J32" s="35">
        <v>20</v>
      </c>
      <c r="K32" s="30" t="s">
        <v>239</v>
      </c>
      <c r="L32" s="31" t="s">
        <v>59</v>
      </c>
      <c r="M32" s="31" t="s">
        <v>251</v>
      </c>
      <c r="N32" s="31" t="s">
        <v>68</v>
      </c>
      <c r="O32" s="31">
        <v>17</v>
      </c>
      <c r="P32" s="31" t="s">
        <v>69</v>
      </c>
      <c r="Q32" s="31">
        <v>275</v>
      </c>
    </row>
    <row r="33" spans="1:17" ht="12.75">
      <c r="A33" s="35">
        <v>21</v>
      </c>
      <c r="B33" s="30" t="s">
        <v>96</v>
      </c>
      <c r="C33" s="31" t="s">
        <v>58</v>
      </c>
      <c r="D33" s="31" t="s">
        <v>107</v>
      </c>
      <c r="E33" s="31" t="s">
        <v>68</v>
      </c>
      <c r="F33" s="31">
        <v>15</v>
      </c>
      <c r="G33" s="31" t="s">
        <v>71</v>
      </c>
      <c r="H33" s="31">
        <v>40</v>
      </c>
      <c r="J33" s="35">
        <v>21</v>
      </c>
      <c r="K33" s="30" t="s">
        <v>240</v>
      </c>
      <c r="L33" s="31" t="s">
        <v>58</v>
      </c>
      <c r="M33" s="31" t="s">
        <v>252</v>
      </c>
      <c r="N33" s="31" t="s">
        <v>68</v>
      </c>
      <c r="O33" s="31">
        <v>17</v>
      </c>
      <c r="P33" s="31" t="s">
        <v>115</v>
      </c>
      <c r="Q33" s="31">
        <v>250</v>
      </c>
    </row>
    <row r="34" spans="1:17" ht="12.75">
      <c r="A34" s="35">
        <v>22</v>
      </c>
      <c r="B34" s="30" t="s">
        <v>97</v>
      </c>
      <c r="C34" s="31" t="s">
        <v>80</v>
      </c>
      <c r="D34" s="31" t="s">
        <v>108</v>
      </c>
      <c r="E34" s="31" t="s">
        <v>68</v>
      </c>
      <c r="F34" s="31">
        <v>15</v>
      </c>
      <c r="G34" s="31" t="s">
        <v>115</v>
      </c>
      <c r="H34" s="31">
        <v>75</v>
      </c>
      <c r="J34" s="35">
        <v>22</v>
      </c>
      <c r="K34" s="30" t="s">
        <v>241</v>
      </c>
      <c r="L34" s="31" t="s">
        <v>59</v>
      </c>
      <c r="M34" s="31" t="s">
        <v>253</v>
      </c>
      <c r="N34" s="31" t="s">
        <v>68</v>
      </c>
      <c r="O34" s="31">
        <v>17</v>
      </c>
      <c r="P34" s="31" t="s">
        <v>69</v>
      </c>
      <c r="Q34" s="31">
        <v>250</v>
      </c>
    </row>
    <row r="35" spans="1:17" ht="12.75" customHeight="1">
      <c r="A35" s="35">
        <v>23</v>
      </c>
      <c r="B35" s="30" t="s">
        <v>98</v>
      </c>
      <c r="C35" s="31" t="s">
        <v>58</v>
      </c>
      <c r="D35" s="31" t="s">
        <v>109</v>
      </c>
      <c r="E35" s="31" t="s">
        <v>68</v>
      </c>
      <c r="F35" s="31">
        <v>15</v>
      </c>
      <c r="G35" s="31" t="s">
        <v>115</v>
      </c>
      <c r="H35" s="31">
        <v>75</v>
      </c>
      <c r="J35" s="35">
        <v>23</v>
      </c>
      <c r="K35" s="30" t="s">
        <v>242</v>
      </c>
      <c r="L35" s="31" t="s">
        <v>80</v>
      </c>
      <c r="M35" s="31" t="s">
        <v>254</v>
      </c>
      <c r="N35" s="31" t="s">
        <v>68</v>
      </c>
      <c r="O35" s="31">
        <v>17</v>
      </c>
      <c r="P35" s="31" t="s">
        <v>70</v>
      </c>
      <c r="Q35" s="31">
        <v>250</v>
      </c>
    </row>
    <row r="36" spans="1:17" ht="22.5">
      <c r="A36" s="35">
        <v>24</v>
      </c>
      <c r="B36" s="30" t="s">
        <v>99</v>
      </c>
      <c r="C36" s="31" t="s">
        <v>58</v>
      </c>
      <c r="D36" s="31" t="s">
        <v>110</v>
      </c>
      <c r="E36" s="31" t="s">
        <v>68</v>
      </c>
      <c r="F36" s="31">
        <v>15</v>
      </c>
      <c r="G36" s="31" t="s">
        <v>71</v>
      </c>
      <c r="H36" s="31">
        <v>40</v>
      </c>
      <c r="J36" s="35">
        <v>24</v>
      </c>
      <c r="K36" s="30" t="s">
        <v>243</v>
      </c>
      <c r="L36" s="31" t="s">
        <v>58</v>
      </c>
      <c r="M36" s="31" t="s">
        <v>255</v>
      </c>
      <c r="N36" s="31" t="s">
        <v>68</v>
      </c>
      <c r="O36" s="31">
        <v>17</v>
      </c>
      <c r="P36" s="31" t="s">
        <v>115</v>
      </c>
      <c r="Q36" s="31">
        <v>250</v>
      </c>
    </row>
    <row r="37" spans="1:17" ht="12.75">
      <c r="A37" s="35">
        <v>25</v>
      </c>
      <c r="B37" s="30" t="s">
        <v>100</v>
      </c>
      <c r="C37" s="32" t="s">
        <v>59</v>
      </c>
      <c r="D37" s="32" t="s">
        <v>111</v>
      </c>
      <c r="E37" s="31" t="s">
        <v>68</v>
      </c>
      <c r="F37" s="31">
        <v>15</v>
      </c>
      <c r="G37" s="32" t="s">
        <v>69</v>
      </c>
      <c r="H37" s="31">
        <v>50</v>
      </c>
      <c r="J37" s="35">
        <v>25</v>
      </c>
      <c r="K37" s="30" t="s">
        <v>244</v>
      </c>
      <c r="L37" s="32" t="s">
        <v>59</v>
      </c>
      <c r="M37" s="32" t="s">
        <v>256</v>
      </c>
      <c r="N37" s="31" t="s">
        <v>68</v>
      </c>
      <c r="O37" s="31">
        <v>17</v>
      </c>
      <c r="P37" s="32" t="s">
        <v>69</v>
      </c>
      <c r="Q37" s="31">
        <v>275</v>
      </c>
    </row>
    <row r="38" spans="1:17" ht="12.75">
      <c r="A38" s="35">
        <v>26</v>
      </c>
      <c r="B38" s="30" t="s">
        <v>101</v>
      </c>
      <c r="C38" s="32" t="s">
        <v>58</v>
      </c>
      <c r="D38" s="32" t="s">
        <v>112</v>
      </c>
      <c r="E38" s="31" t="s">
        <v>68</v>
      </c>
      <c r="F38" s="31">
        <v>15</v>
      </c>
      <c r="G38" s="32" t="s">
        <v>89</v>
      </c>
      <c r="H38" s="31">
        <v>50</v>
      </c>
      <c r="J38" s="35">
        <v>26</v>
      </c>
      <c r="K38" s="30" t="s">
        <v>245</v>
      </c>
      <c r="L38" s="32" t="s">
        <v>80</v>
      </c>
      <c r="M38" s="32" t="s">
        <v>257</v>
      </c>
      <c r="N38" s="31" t="s">
        <v>68</v>
      </c>
      <c r="O38" s="31">
        <v>17</v>
      </c>
      <c r="P38" s="32" t="s">
        <v>70</v>
      </c>
      <c r="Q38" s="31">
        <v>300</v>
      </c>
    </row>
    <row r="39" spans="1:17" ht="12.75">
      <c r="A39" s="35">
        <v>27</v>
      </c>
      <c r="B39" s="30" t="s">
        <v>102</v>
      </c>
      <c r="C39" s="32" t="s">
        <v>59</v>
      </c>
      <c r="D39" s="32" t="s">
        <v>113</v>
      </c>
      <c r="E39" s="31" t="s">
        <v>68</v>
      </c>
      <c r="F39" s="31">
        <v>15</v>
      </c>
      <c r="G39" s="32" t="s">
        <v>69</v>
      </c>
      <c r="H39" s="31">
        <v>50</v>
      </c>
      <c r="J39" s="35">
        <v>27</v>
      </c>
      <c r="K39" s="30" t="s">
        <v>246</v>
      </c>
      <c r="L39" s="32" t="s">
        <v>58</v>
      </c>
      <c r="M39" s="32" t="s">
        <v>258</v>
      </c>
      <c r="N39" s="31" t="s">
        <v>68</v>
      </c>
      <c r="O39" s="31">
        <v>17</v>
      </c>
      <c r="P39" s="32" t="s">
        <v>89</v>
      </c>
      <c r="Q39" s="31">
        <v>350</v>
      </c>
    </row>
    <row r="40" spans="1:17" ht="22.5">
      <c r="A40" s="35">
        <v>28</v>
      </c>
      <c r="B40" s="30" t="s">
        <v>103</v>
      </c>
      <c r="C40" s="32" t="s">
        <v>58</v>
      </c>
      <c r="D40" s="32" t="s">
        <v>114</v>
      </c>
      <c r="E40" s="31" t="s">
        <v>68</v>
      </c>
      <c r="F40" s="31">
        <v>15</v>
      </c>
      <c r="G40" s="32" t="s">
        <v>115</v>
      </c>
      <c r="H40" s="31">
        <v>50</v>
      </c>
      <c r="J40" s="35">
        <v>28</v>
      </c>
      <c r="K40" s="30" t="s">
        <v>247</v>
      </c>
      <c r="L40" s="32" t="s">
        <v>58</v>
      </c>
      <c r="M40" s="32" t="s">
        <v>259</v>
      </c>
      <c r="N40" s="31" t="s">
        <v>68</v>
      </c>
      <c r="O40" s="31">
        <v>17</v>
      </c>
      <c r="P40" s="32" t="s">
        <v>89</v>
      </c>
      <c r="Q40" s="31">
        <v>350</v>
      </c>
    </row>
    <row r="41" spans="1:17" ht="12.75">
      <c r="A41" s="39" t="s">
        <v>194</v>
      </c>
      <c r="B41" s="31">
        <f>RANDBETWEEN(17,28)</f>
        <v>28</v>
      </c>
      <c r="C41" s="32"/>
      <c r="D41" s="32"/>
      <c r="E41" s="32"/>
      <c r="F41" s="32"/>
      <c r="G41" s="32"/>
      <c r="H41" s="32"/>
      <c r="J41" s="39" t="s">
        <v>194</v>
      </c>
      <c r="K41" s="31">
        <f>RANDBETWEEN(17,28)</f>
        <v>17</v>
      </c>
      <c r="L41" s="32"/>
      <c r="M41" s="32"/>
      <c r="N41" s="32"/>
      <c r="O41" s="32"/>
      <c r="P41" s="32"/>
      <c r="Q41" s="32"/>
    </row>
    <row r="42" spans="1:10" ht="12.75">
      <c r="A42" s="8" t="s">
        <v>116</v>
      </c>
      <c r="J42" s="8" t="s">
        <v>200</v>
      </c>
    </row>
    <row r="43" spans="1:17" ht="12.75">
      <c r="A43" s="5" t="s">
        <v>42</v>
      </c>
      <c r="B43" s="5" t="s">
        <v>39</v>
      </c>
      <c r="C43" s="5" t="s">
        <v>41</v>
      </c>
      <c r="D43" s="5" t="s">
        <v>40</v>
      </c>
      <c r="E43" s="5" t="s">
        <v>49</v>
      </c>
      <c r="F43" s="5" t="s">
        <v>47</v>
      </c>
      <c r="G43" s="5" t="s">
        <v>43</v>
      </c>
      <c r="H43" s="5" t="s">
        <v>44</v>
      </c>
      <c r="J43" s="5" t="s">
        <v>42</v>
      </c>
      <c r="K43" s="5" t="s">
        <v>39</v>
      </c>
      <c r="L43" s="5" t="s">
        <v>41</v>
      </c>
      <c r="M43" s="5" t="s">
        <v>40</v>
      </c>
      <c r="N43" s="5" t="s">
        <v>49</v>
      </c>
      <c r="O43" s="5" t="s">
        <v>47</v>
      </c>
      <c r="P43" s="5" t="s">
        <v>43</v>
      </c>
      <c r="Q43" s="5" t="s">
        <v>44</v>
      </c>
    </row>
    <row r="44" spans="1:17" ht="12.75">
      <c r="A44" s="35">
        <v>29</v>
      </c>
      <c r="B44" s="30" t="s">
        <v>117</v>
      </c>
      <c r="C44" s="31" t="s">
        <v>58</v>
      </c>
      <c r="D44" s="31" t="s">
        <v>130</v>
      </c>
      <c r="E44" s="31" t="s">
        <v>68</v>
      </c>
      <c r="F44" s="31">
        <v>17</v>
      </c>
      <c r="G44" s="31" t="s">
        <v>132</v>
      </c>
      <c r="H44" s="31">
        <v>100</v>
      </c>
      <c r="J44" s="35">
        <v>29</v>
      </c>
      <c r="K44" s="30" t="s">
        <v>261</v>
      </c>
      <c r="L44" s="31" t="s">
        <v>260</v>
      </c>
      <c r="M44" s="31" t="s">
        <v>273</v>
      </c>
      <c r="N44" s="31" t="s">
        <v>68</v>
      </c>
      <c r="O44" s="31">
        <v>19</v>
      </c>
      <c r="P44" s="31" t="s">
        <v>69</v>
      </c>
      <c r="Q44" s="31">
        <v>550</v>
      </c>
    </row>
    <row r="45" spans="1:17" ht="12.75">
      <c r="A45" s="35">
        <v>30</v>
      </c>
      <c r="B45" s="30" t="s">
        <v>118</v>
      </c>
      <c r="C45" s="31" t="s">
        <v>58</v>
      </c>
      <c r="D45" s="31" t="s">
        <v>129</v>
      </c>
      <c r="E45" s="31" t="s">
        <v>68</v>
      </c>
      <c r="F45" s="31">
        <v>17</v>
      </c>
      <c r="G45" s="31" t="s">
        <v>89</v>
      </c>
      <c r="H45" s="31">
        <v>150</v>
      </c>
      <c r="J45" s="35">
        <v>30</v>
      </c>
      <c r="K45" s="30" t="s">
        <v>262</v>
      </c>
      <c r="L45" s="31" t="s">
        <v>58</v>
      </c>
      <c r="M45" s="31" t="s">
        <v>275</v>
      </c>
      <c r="N45" s="31" t="s">
        <v>275</v>
      </c>
      <c r="O45" s="31">
        <v>19</v>
      </c>
      <c r="P45" s="31" t="s">
        <v>71</v>
      </c>
      <c r="Q45" s="31">
        <v>500</v>
      </c>
    </row>
    <row r="46" spans="1:17" ht="22.5">
      <c r="A46" s="35">
        <v>31</v>
      </c>
      <c r="B46" s="30" t="s">
        <v>119</v>
      </c>
      <c r="C46" s="31" t="s">
        <v>58</v>
      </c>
      <c r="D46" s="31" t="s">
        <v>129</v>
      </c>
      <c r="E46" s="31" t="s">
        <v>68</v>
      </c>
      <c r="F46" s="31">
        <v>17</v>
      </c>
      <c r="G46" s="31" t="s">
        <v>70</v>
      </c>
      <c r="H46" s="31">
        <v>175</v>
      </c>
      <c r="J46" s="35">
        <v>31</v>
      </c>
      <c r="K46" s="30" t="s">
        <v>263</v>
      </c>
      <c r="L46" s="31" t="s">
        <v>59</v>
      </c>
      <c r="M46" s="31" t="s">
        <v>274</v>
      </c>
      <c r="N46" s="31" t="s">
        <v>276</v>
      </c>
      <c r="O46" s="31">
        <v>19</v>
      </c>
      <c r="P46" s="31" t="s">
        <v>70</v>
      </c>
      <c r="Q46" s="31">
        <v>700</v>
      </c>
    </row>
    <row r="47" spans="1:17" ht="12.75">
      <c r="A47" s="35">
        <v>32</v>
      </c>
      <c r="B47" s="30" t="s">
        <v>120</v>
      </c>
      <c r="C47" s="31" t="s">
        <v>58</v>
      </c>
      <c r="D47" s="31" t="s">
        <v>131</v>
      </c>
      <c r="E47" s="31" t="s">
        <v>68</v>
      </c>
      <c r="F47" s="31">
        <v>17</v>
      </c>
      <c r="G47" s="31" t="s">
        <v>89</v>
      </c>
      <c r="H47" s="31">
        <v>200</v>
      </c>
      <c r="J47" s="35">
        <v>32</v>
      </c>
      <c r="K47" s="30" t="s">
        <v>264</v>
      </c>
      <c r="L47" s="31" t="s">
        <v>58</v>
      </c>
      <c r="M47" s="31" t="s">
        <v>277</v>
      </c>
      <c r="N47" s="31" t="s">
        <v>278</v>
      </c>
      <c r="O47" s="31">
        <v>19</v>
      </c>
      <c r="P47" s="31" t="s">
        <v>294</v>
      </c>
      <c r="Q47" s="31">
        <v>550</v>
      </c>
    </row>
    <row r="48" spans="1:17" ht="12.75">
      <c r="A48" s="35">
        <v>33</v>
      </c>
      <c r="B48" s="30" t="s">
        <v>121</v>
      </c>
      <c r="C48" s="31" t="s">
        <v>80</v>
      </c>
      <c r="D48" s="31" t="s">
        <v>133</v>
      </c>
      <c r="E48" s="31" t="s">
        <v>68</v>
      </c>
      <c r="F48" s="31">
        <v>17</v>
      </c>
      <c r="G48" s="31" t="s">
        <v>89</v>
      </c>
      <c r="H48" s="31">
        <v>125</v>
      </c>
      <c r="J48" s="35">
        <v>33</v>
      </c>
      <c r="K48" s="30" t="s">
        <v>265</v>
      </c>
      <c r="L48" s="31" t="s">
        <v>80</v>
      </c>
      <c r="M48" s="31" t="s">
        <v>279</v>
      </c>
      <c r="N48" s="31" t="s">
        <v>280</v>
      </c>
      <c r="O48" s="31">
        <v>19</v>
      </c>
      <c r="P48" s="31" t="s">
        <v>115</v>
      </c>
      <c r="Q48" s="31">
        <v>700</v>
      </c>
    </row>
    <row r="49" spans="1:17" ht="12.75">
      <c r="A49" s="35">
        <v>34</v>
      </c>
      <c r="B49" s="30" t="s">
        <v>122</v>
      </c>
      <c r="C49" s="31" t="s">
        <v>59</v>
      </c>
      <c r="D49" s="31" t="s">
        <v>134</v>
      </c>
      <c r="E49" s="31" t="s">
        <v>68</v>
      </c>
      <c r="F49" s="31">
        <v>17</v>
      </c>
      <c r="G49" s="31" t="s">
        <v>115</v>
      </c>
      <c r="H49" s="31">
        <v>150</v>
      </c>
      <c r="J49" s="35">
        <v>34</v>
      </c>
      <c r="K49" s="30" t="s">
        <v>266</v>
      </c>
      <c r="L49" s="31" t="s">
        <v>58</v>
      </c>
      <c r="M49" s="31" t="s">
        <v>282</v>
      </c>
      <c r="N49" s="31" t="s">
        <v>281</v>
      </c>
      <c r="O49" s="31">
        <v>19</v>
      </c>
      <c r="P49" s="31" t="s">
        <v>71</v>
      </c>
      <c r="Q49" s="31">
        <v>650</v>
      </c>
    </row>
    <row r="50" spans="1:17" ht="12.75">
      <c r="A50" s="35">
        <v>35</v>
      </c>
      <c r="B50" s="30" t="s">
        <v>123</v>
      </c>
      <c r="C50" s="31" t="s">
        <v>58</v>
      </c>
      <c r="D50" s="31" t="s">
        <v>135</v>
      </c>
      <c r="E50" s="31" t="s">
        <v>68</v>
      </c>
      <c r="F50" s="31">
        <v>17</v>
      </c>
      <c r="G50" s="31" t="s">
        <v>115</v>
      </c>
      <c r="H50" s="31">
        <v>150</v>
      </c>
      <c r="J50" s="35">
        <v>35</v>
      </c>
      <c r="K50" s="30" t="s">
        <v>267</v>
      </c>
      <c r="L50" s="31" t="s">
        <v>80</v>
      </c>
      <c r="M50" s="31" t="s">
        <v>283</v>
      </c>
      <c r="N50" s="31" t="s">
        <v>284</v>
      </c>
      <c r="O50" s="31">
        <v>19</v>
      </c>
      <c r="P50" s="31" t="s">
        <v>89</v>
      </c>
      <c r="Q50" s="31">
        <v>650</v>
      </c>
    </row>
    <row r="51" spans="1:17" ht="12.75">
      <c r="A51" s="35">
        <v>36</v>
      </c>
      <c r="B51" s="30" t="s">
        <v>124</v>
      </c>
      <c r="C51" s="31" t="s">
        <v>59</v>
      </c>
      <c r="D51" s="31" t="s">
        <v>136</v>
      </c>
      <c r="E51" s="31" t="s">
        <v>68</v>
      </c>
      <c r="F51" s="31">
        <v>17</v>
      </c>
      <c r="G51" s="31" t="s">
        <v>70</v>
      </c>
      <c r="H51" s="31">
        <v>150</v>
      </c>
      <c r="J51" s="35">
        <v>36</v>
      </c>
      <c r="K51" s="30" t="s">
        <v>268</v>
      </c>
      <c r="L51" s="31" t="s">
        <v>59</v>
      </c>
      <c r="M51" s="31" t="s">
        <v>285</v>
      </c>
      <c r="N51" s="31" t="s">
        <v>286</v>
      </c>
      <c r="O51" s="31">
        <v>19</v>
      </c>
      <c r="P51" s="31" t="s">
        <v>70</v>
      </c>
      <c r="Q51" s="31">
        <v>650</v>
      </c>
    </row>
    <row r="52" spans="1:17" ht="12.75">
      <c r="A52" s="35">
        <v>37</v>
      </c>
      <c r="B52" s="30" t="s">
        <v>125</v>
      </c>
      <c r="C52" s="32" t="s">
        <v>58</v>
      </c>
      <c r="D52" s="32" t="s">
        <v>137</v>
      </c>
      <c r="E52" s="31" t="s">
        <v>68</v>
      </c>
      <c r="F52" s="31">
        <v>17</v>
      </c>
      <c r="G52" s="32" t="s">
        <v>141</v>
      </c>
      <c r="H52" s="31">
        <v>100</v>
      </c>
      <c r="J52" s="35">
        <v>37</v>
      </c>
      <c r="K52" s="30" t="s">
        <v>269</v>
      </c>
      <c r="L52" s="32" t="s">
        <v>58</v>
      </c>
      <c r="M52" s="32" t="s">
        <v>287</v>
      </c>
      <c r="N52" s="31" t="s">
        <v>288</v>
      </c>
      <c r="O52" s="31">
        <v>19</v>
      </c>
      <c r="P52" s="32" t="s">
        <v>71</v>
      </c>
      <c r="Q52" s="31">
        <v>650</v>
      </c>
    </row>
    <row r="53" spans="1:17" ht="12.75">
      <c r="A53" s="35">
        <v>38</v>
      </c>
      <c r="B53" s="30" t="s">
        <v>126</v>
      </c>
      <c r="C53" s="32" t="s">
        <v>58</v>
      </c>
      <c r="D53" s="32" t="s">
        <v>138</v>
      </c>
      <c r="E53" s="31" t="s">
        <v>68</v>
      </c>
      <c r="F53" s="31">
        <v>17</v>
      </c>
      <c r="G53" s="32" t="s">
        <v>141</v>
      </c>
      <c r="H53" s="31">
        <v>100</v>
      </c>
      <c r="J53" s="35">
        <v>38</v>
      </c>
      <c r="K53" s="30" t="s">
        <v>270</v>
      </c>
      <c r="L53" s="32" t="s">
        <v>58</v>
      </c>
      <c r="M53" s="32" t="s">
        <v>289</v>
      </c>
      <c r="N53" s="31" t="s">
        <v>290</v>
      </c>
      <c r="O53" s="31">
        <v>19</v>
      </c>
      <c r="P53" s="32" t="s">
        <v>71</v>
      </c>
      <c r="Q53" s="31">
        <v>600</v>
      </c>
    </row>
    <row r="54" spans="1:17" ht="12.75">
      <c r="A54" s="35">
        <v>39</v>
      </c>
      <c r="B54" s="30" t="s">
        <v>127</v>
      </c>
      <c r="C54" s="32" t="s">
        <v>58</v>
      </c>
      <c r="D54" s="32" t="s">
        <v>139</v>
      </c>
      <c r="E54" s="31" t="s">
        <v>68</v>
      </c>
      <c r="F54" s="31">
        <v>17</v>
      </c>
      <c r="G54" s="32" t="s">
        <v>141</v>
      </c>
      <c r="H54" s="31">
        <v>100</v>
      </c>
      <c r="J54" s="35">
        <v>39</v>
      </c>
      <c r="K54" s="30" t="s">
        <v>271</v>
      </c>
      <c r="L54" s="32" t="s">
        <v>58</v>
      </c>
      <c r="M54" s="32" t="s">
        <v>291</v>
      </c>
      <c r="N54" s="31" t="s">
        <v>292</v>
      </c>
      <c r="O54" s="31">
        <v>19</v>
      </c>
      <c r="P54" s="32" t="s">
        <v>295</v>
      </c>
      <c r="Q54" s="31">
        <v>800</v>
      </c>
    </row>
    <row r="55" spans="1:17" ht="12.75">
      <c r="A55" s="35">
        <v>40</v>
      </c>
      <c r="B55" s="30" t="s">
        <v>128</v>
      </c>
      <c r="C55" s="32" t="s">
        <v>58</v>
      </c>
      <c r="D55" s="32" t="s">
        <v>140</v>
      </c>
      <c r="E55" s="31" t="s">
        <v>68</v>
      </c>
      <c r="F55" s="31">
        <v>17</v>
      </c>
      <c r="G55" s="32" t="s">
        <v>141</v>
      </c>
      <c r="H55" s="31">
        <v>150</v>
      </c>
      <c r="J55" s="35">
        <v>40</v>
      </c>
      <c r="K55" s="30" t="s">
        <v>272</v>
      </c>
      <c r="L55" s="32" t="s">
        <v>59</v>
      </c>
      <c r="M55" s="32" t="s">
        <v>293</v>
      </c>
      <c r="N55" s="31" t="s">
        <v>68</v>
      </c>
      <c r="O55" s="31">
        <v>19</v>
      </c>
      <c r="P55" s="32" t="s">
        <v>70</v>
      </c>
      <c r="Q55" s="31">
        <v>850</v>
      </c>
    </row>
    <row r="56" spans="1:11" ht="12.75">
      <c r="A56" s="39" t="s">
        <v>194</v>
      </c>
      <c r="B56" s="31">
        <f>RANDBETWEEN(29,40)</f>
        <v>38</v>
      </c>
      <c r="J56" s="39" t="s">
        <v>194</v>
      </c>
      <c r="K56" s="31">
        <f>RANDBETWEEN(29,40)</f>
        <v>36</v>
      </c>
    </row>
    <row r="57" spans="1:10" ht="12.75">
      <c r="A57" s="8" t="s">
        <v>142</v>
      </c>
      <c r="J57" s="8" t="s">
        <v>201</v>
      </c>
    </row>
    <row r="58" spans="1:17" ht="12.75">
      <c r="A58" s="5" t="s">
        <v>42</v>
      </c>
      <c r="B58" s="5" t="s">
        <v>39</v>
      </c>
      <c r="C58" s="5" t="s">
        <v>41</v>
      </c>
      <c r="D58" s="5" t="s">
        <v>40</v>
      </c>
      <c r="E58" s="5" t="s">
        <v>49</v>
      </c>
      <c r="F58" s="5" t="s">
        <v>47</v>
      </c>
      <c r="G58" s="5" t="s">
        <v>43</v>
      </c>
      <c r="H58" s="5" t="s">
        <v>44</v>
      </c>
      <c r="J58" s="5" t="s">
        <v>42</v>
      </c>
      <c r="K58" s="5" t="s">
        <v>39</v>
      </c>
      <c r="L58" s="5" t="s">
        <v>41</v>
      </c>
      <c r="M58" s="5" t="s">
        <v>40</v>
      </c>
      <c r="N58" s="5" t="s">
        <v>49</v>
      </c>
      <c r="O58" s="5" t="s">
        <v>47</v>
      </c>
      <c r="P58" s="5" t="s">
        <v>43</v>
      </c>
      <c r="Q58" s="5" t="s">
        <v>44</v>
      </c>
    </row>
    <row r="59" spans="1:17" ht="22.5">
      <c r="A59" s="35">
        <v>41</v>
      </c>
      <c r="B59" s="30" t="s">
        <v>143</v>
      </c>
      <c r="C59" s="31" t="s">
        <v>58</v>
      </c>
      <c r="D59" s="31" t="s">
        <v>131</v>
      </c>
      <c r="E59" s="31" t="s">
        <v>68</v>
      </c>
      <c r="F59" s="31">
        <v>19</v>
      </c>
      <c r="G59" s="31" t="s">
        <v>89</v>
      </c>
      <c r="H59" s="31">
        <v>300</v>
      </c>
      <c r="J59" s="35">
        <v>41</v>
      </c>
      <c r="K59" s="30" t="s">
        <v>296</v>
      </c>
      <c r="L59" s="31" t="s">
        <v>59</v>
      </c>
      <c r="M59" s="31" t="s">
        <v>275</v>
      </c>
      <c r="N59" s="31" t="s">
        <v>310</v>
      </c>
      <c r="O59" s="31">
        <v>21</v>
      </c>
      <c r="P59" s="31" t="s">
        <v>69</v>
      </c>
      <c r="Q59" s="31">
        <v>1100</v>
      </c>
    </row>
    <row r="60" spans="1:17" ht="12.75">
      <c r="A60" s="35">
        <v>42</v>
      </c>
      <c r="B60" s="30" t="s">
        <v>144</v>
      </c>
      <c r="C60" s="31" t="s">
        <v>58</v>
      </c>
      <c r="D60" s="31" t="s">
        <v>155</v>
      </c>
      <c r="E60" s="31" t="s">
        <v>68</v>
      </c>
      <c r="F60" s="31">
        <v>19</v>
      </c>
      <c r="G60" s="31" t="s">
        <v>89</v>
      </c>
      <c r="H60" s="31">
        <v>450</v>
      </c>
      <c r="J60" s="35">
        <v>42</v>
      </c>
      <c r="K60" s="30" t="s">
        <v>297</v>
      </c>
      <c r="L60" s="31" t="s">
        <v>58</v>
      </c>
      <c r="M60" s="31" t="s">
        <v>274</v>
      </c>
      <c r="N60" s="31" t="s">
        <v>274</v>
      </c>
      <c r="O60" s="31">
        <v>21</v>
      </c>
      <c r="P60" s="31" t="s">
        <v>115</v>
      </c>
      <c r="Q60" s="31">
        <v>1350</v>
      </c>
    </row>
    <row r="61" spans="1:17" ht="12.75">
      <c r="A61" s="35">
        <v>43</v>
      </c>
      <c r="B61" s="30" t="s">
        <v>145</v>
      </c>
      <c r="C61" s="31" t="s">
        <v>59</v>
      </c>
      <c r="D61" s="31" t="s">
        <v>156</v>
      </c>
      <c r="E61" s="31" t="s">
        <v>68</v>
      </c>
      <c r="F61" s="31">
        <v>19</v>
      </c>
      <c r="G61" s="31" t="s">
        <v>166</v>
      </c>
      <c r="H61" s="31">
        <v>400</v>
      </c>
      <c r="J61" s="35">
        <v>43</v>
      </c>
      <c r="K61" s="30" t="s">
        <v>298</v>
      </c>
      <c r="L61" s="31" t="s">
        <v>260</v>
      </c>
      <c r="M61" s="31" t="s">
        <v>308</v>
      </c>
      <c r="N61" s="31" t="s">
        <v>68</v>
      </c>
      <c r="O61" s="31">
        <v>21</v>
      </c>
      <c r="P61" s="31" t="s">
        <v>69</v>
      </c>
      <c r="Q61" s="31">
        <v>1150</v>
      </c>
    </row>
    <row r="62" spans="1:17" ht="12.75">
      <c r="A62" s="35">
        <v>44</v>
      </c>
      <c r="B62" s="30" t="s">
        <v>146</v>
      </c>
      <c r="C62" s="31" t="s">
        <v>80</v>
      </c>
      <c r="D62" s="31" t="s">
        <v>157</v>
      </c>
      <c r="E62" s="31" t="s">
        <v>68</v>
      </c>
      <c r="F62" s="31">
        <v>19</v>
      </c>
      <c r="G62" s="31" t="s">
        <v>166</v>
      </c>
      <c r="H62" s="31">
        <v>500</v>
      </c>
      <c r="J62" s="35">
        <v>44</v>
      </c>
      <c r="K62" s="30" t="s">
        <v>299</v>
      </c>
      <c r="L62" s="31" t="s">
        <v>59</v>
      </c>
      <c r="M62" s="31" t="s">
        <v>309</v>
      </c>
      <c r="N62" s="31" t="s">
        <v>309</v>
      </c>
      <c r="O62" s="31">
        <v>21</v>
      </c>
      <c r="P62" s="31" t="s">
        <v>69</v>
      </c>
      <c r="Q62" s="31">
        <v>1200</v>
      </c>
    </row>
    <row r="63" spans="1:17" ht="12.75">
      <c r="A63" s="35">
        <v>45</v>
      </c>
      <c r="B63" s="30" t="s">
        <v>147</v>
      </c>
      <c r="C63" s="31" t="s">
        <v>59</v>
      </c>
      <c r="D63" s="31" t="s">
        <v>158</v>
      </c>
      <c r="E63" s="31" t="s">
        <v>68</v>
      </c>
      <c r="F63" s="31">
        <v>19</v>
      </c>
      <c r="G63" s="31" t="s">
        <v>70</v>
      </c>
      <c r="H63" s="31">
        <v>350</v>
      </c>
      <c r="J63" s="35">
        <v>45</v>
      </c>
      <c r="K63" s="30" t="s">
        <v>300</v>
      </c>
      <c r="L63" s="31" t="s">
        <v>80</v>
      </c>
      <c r="M63" s="31" t="s">
        <v>311</v>
      </c>
      <c r="N63" s="31" t="s">
        <v>311</v>
      </c>
      <c r="O63" s="31">
        <v>21</v>
      </c>
      <c r="P63" s="31" t="s">
        <v>69</v>
      </c>
      <c r="Q63" s="31">
        <v>1200</v>
      </c>
    </row>
    <row r="64" spans="1:17" ht="12.75">
      <c r="A64" s="35">
        <v>46</v>
      </c>
      <c r="B64" s="30" t="s">
        <v>148</v>
      </c>
      <c r="C64" s="31" t="s">
        <v>58</v>
      </c>
      <c r="D64" s="31" t="s">
        <v>159</v>
      </c>
      <c r="E64" s="31" t="s">
        <v>68</v>
      </c>
      <c r="F64" s="31">
        <v>19</v>
      </c>
      <c r="G64" s="31" t="s">
        <v>115</v>
      </c>
      <c r="H64" s="31">
        <v>450</v>
      </c>
      <c r="J64" s="35">
        <v>46</v>
      </c>
      <c r="K64" s="30" t="s">
        <v>301</v>
      </c>
      <c r="L64" s="31" t="s">
        <v>58</v>
      </c>
      <c r="M64" s="31" t="s">
        <v>312</v>
      </c>
      <c r="N64" s="31" t="s">
        <v>313</v>
      </c>
      <c r="O64" s="31">
        <v>21</v>
      </c>
      <c r="P64" s="31" t="s">
        <v>115</v>
      </c>
      <c r="Q64" s="31">
        <v>1200</v>
      </c>
    </row>
    <row r="65" spans="1:17" ht="22.5">
      <c r="A65" s="35">
        <v>47</v>
      </c>
      <c r="B65" s="30" t="s">
        <v>149</v>
      </c>
      <c r="C65" s="31" t="s">
        <v>59</v>
      </c>
      <c r="D65" s="31" t="s">
        <v>160</v>
      </c>
      <c r="E65" s="31" t="s">
        <v>68</v>
      </c>
      <c r="F65" s="31">
        <v>19</v>
      </c>
      <c r="G65" s="31" t="s">
        <v>70</v>
      </c>
      <c r="H65" s="31">
        <v>450</v>
      </c>
      <c r="J65" s="35">
        <v>47</v>
      </c>
      <c r="K65" s="30" t="s">
        <v>302</v>
      </c>
      <c r="L65" s="31" t="s">
        <v>58</v>
      </c>
      <c r="M65" s="31" t="s">
        <v>314</v>
      </c>
      <c r="N65" s="31" t="s">
        <v>315</v>
      </c>
      <c r="O65" s="31">
        <v>21</v>
      </c>
      <c r="P65" s="31" t="s">
        <v>71</v>
      </c>
      <c r="Q65" s="31">
        <v>1200</v>
      </c>
    </row>
    <row r="66" spans="1:17" ht="22.5">
      <c r="A66" s="35">
        <v>48</v>
      </c>
      <c r="B66" s="30" t="s">
        <v>150</v>
      </c>
      <c r="C66" s="31" t="s">
        <v>80</v>
      </c>
      <c r="D66" s="31" t="s">
        <v>161</v>
      </c>
      <c r="E66" s="31" t="s">
        <v>68</v>
      </c>
      <c r="F66" s="31">
        <v>19</v>
      </c>
      <c r="G66" s="31" t="s">
        <v>115</v>
      </c>
      <c r="H66" s="31">
        <v>450</v>
      </c>
      <c r="J66" s="35">
        <v>48</v>
      </c>
      <c r="K66" s="30" t="s">
        <v>303</v>
      </c>
      <c r="L66" s="31" t="s">
        <v>58</v>
      </c>
      <c r="M66" s="31" t="s">
        <v>316</v>
      </c>
      <c r="N66" s="31" t="s">
        <v>317</v>
      </c>
      <c r="O66" s="31">
        <v>21</v>
      </c>
      <c r="P66" s="31" t="s">
        <v>71</v>
      </c>
      <c r="Q66" s="31">
        <v>1600</v>
      </c>
    </row>
    <row r="67" spans="1:17" ht="12.75">
      <c r="A67" s="35">
        <v>49</v>
      </c>
      <c r="B67" s="30" t="s">
        <v>151</v>
      </c>
      <c r="C67" s="32" t="s">
        <v>58</v>
      </c>
      <c r="D67" s="32" t="s">
        <v>162</v>
      </c>
      <c r="E67" s="31" t="s">
        <v>68</v>
      </c>
      <c r="F67" s="31">
        <v>19</v>
      </c>
      <c r="G67" s="32" t="s">
        <v>70</v>
      </c>
      <c r="H67" s="31">
        <v>400</v>
      </c>
      <c r="J67" s="35">
        <v>49</v>
      </c>
      <c r="K67" s="30" t="s">
        <v>304</v>
      </c>
      <c r="L67" s="32" t="s">
        <v>80</v>
      </c>
      <c r="M67" s="32" t="s">
        <v>320</v>
      </c>
      <c r="N67" s="31" t="s">
        <v>321</v>
      </c>
      <c r="O67" s="31">
        <v>21</v>
      </c>
      <c r="P67" s="32" t="s">
        <v>70</v>
      </c>
      <c r="Q67" s="31">
        <v>1100</v>
      </c>
    </row>
    <row r="68" spans="1:17" ht="12.75">
      <c r="A68" s="35">
        <v>50</v>
      </c>
      <c r="B68" s="30" t="s">
        <v>152</v>
      </c>
      <c r="C68" s="32" t="s">
        <v>59</v>
      </c>
      <c r="D68" s="32" t="s">
        <v>163</v>
      </c>
      <c r="E68" s="31" t="s">
        <v>68</v>
      </c>
      <c r="F68" s="31">
        <v>19</v>
      </c>
      <c r="G68" s="32" t="s">
        <v>166</v>
      </c>
      <c r="H68" s="31">
        <v>400</v>
      </c>
      <c r="J68" s="35">
        <v>50</v>
      </c>
      <c r="K68" s="30" t="s">
        <v>305</v>
      </c>
      <c r="L68" s="32" t="s">
        <v>58</v>
      </c>
      <c r="M68" s="32" t="s">
        <v>318</v>
      </c>
      <c r="N68" s="31" t="s">
        <v>319</v>
      </c>
      <c r="O68" s="31">
        <v>21</v>
      </c>
      <c r="P68" s="32" t="s">
        <v>115</v>
      </c>
      <c r="Q68" s="31">
        <v>1350</v>
      </c>
    </row>
    <row r="69" spans="1:17" ht="12.75">
      <c r="A69" s="35">
        <v>51</v>
      </c>
      <c r="B69" s="30" t="s">
        <v>153</v>
      </c>
      <c r="C69" s="32" t="s">
        <v>58</v>
      </c>
      <c r="D69" s="32" t="s">
        <v>164</v>
      </c>
      <c r="E69" s="31" t="s">
        <v>68</v>
      </c>
      <c r="F69" s="31">
        <v>19</v>
      </c>
      <c r="G69" s="32" t="s">
        <v>70</v>
      </c>
      <c r="H69" s="31">
        <v>400</v>
      </c>
      <c r="J69" s="35">
        <v>51</v>
      </c>
      <c r="K69" s="30" t="s">
        <v>306</v>
      </c>
      <c r="L69" s="32" t="s">
        <v>59</v>
      </c>
      <c r="M69" s="32" t="s">
        <v>351</v>
      </c>
      <c r="N69" s="31" t="s">
        <v>286</v>
      </c>
      <c r="O69" s="31">
        <v>21</v>
      </c>
      <c r="P69" s="32" t="s">
        <v>69</v>
      </c>
      <c r="Q69" s="31">
        <v>1350</v>
      </c>
    </row>
    <row r="70" spans="1:17" ht="12.75">
      <c r="A70" s="35"/>
      <c r="B70" s="30" t="s">
        <v>154</v>
      </c>
      <c r="C70" s="32" t="s">
        <v>58</v>
      </c>
      <c r="D70" s="32" t="s">
        <v>165</v>
      </c>
      <c r="E70" s="31" t="s">
        <v>68</v>
      </c>
      <c r="F70" s="31">
        <v>19</v>
      </c>
      <c r="G70" s="32" t="s">
        <v>70</v>
      </c>
      <c r="H70" s="31">
        <v>400</v>
      </c>
      <c r="J70" s="35">
        <v>52</v>
      </c>
      <c r="K70" s="30" t="s">
        <v>307</v>
      </c>
      <c r="L70" s="32" t="s">
        <v>260</v>
      </c>
      <c r="M70" s="32" t="s">
        <v>352</v>
      </c>
      <c r="N70" s="31" t="s">
        <v>68</v>
      </c>
      <c r="O70" s="31">
        <v>21</v>
      </c>
      <c r="P70" s="32" t="s">
        <v>70</v>
      </c>
      <c r="Q70" s="31">
        <v>1500</v>
      </c>
    </row>
    <row r="71" spans="1:11" ht="12.75">
      <c r="A71" s="39" t="s">
        <v>194</v>
      </c>
      <c r="B71" s="31">
        <f>RANDBETWEEN(41,52)</f>
        <v>45</v>
      </c>
      <c r="J71" s="39" t="s">
        <v>194</v>
      </c>
      <c r="K71" s="31">
        <f>RANDBETWEEN(41,52)</f>
        <v>41</v>
      </c>
    </row>
    <row r="72" spans="1:10" ht="12.75">
      <c r="A72" s="8" t="s">
        <v>167</v>
      </c>
      <c r="J72" s="8" t="s">
        <v>202</v>
      </c>
    </row>
    <row r="73" spans="1:17" ht="12.75">
      <c r="A73" s="5" t="s">
        <v>42</v>
      </c>
      <c r="B73" s="5" t="s">
        <v>39</v>
      </c>
      <c r="C73" s="5" t="s">
        <v>41</v>
      </c>
      <c r="D73" s="5" t="s">
        <v>40</v>
      </c>
      <c r="E73" s="5" t="s">
        <v>49</v>
      </c>
      <c r="F73" s="5" t="s">
        <v>47</v>
      </c>
      <c r="G73" s="5" t="s">
        <v>43</v>
      </c>
      <c r="H73" s="5" t="s">
        <v>44</v>
      </c>
      <c r="J73" s="5" t="s">
        <v>42</v>
      </c>
      <c r="K73" s="5" t="s">
        <v>39</v>
      </c>
      <c r="L73" s="5" t="s">
        <v>41</v>
      </c>
      <c r="M73" s="5" t="s">
        <v>40</v>
      </c>
      <c r="N73" s="5" t="s">
        <v>49</v>
      </c>
      <c r="O73" s="5" t="s">
        <v>47</v>
      </c>
      <c r="P73" s="5" t="s">
        <v>43</v>
      </c>
      <c r="Q73" s="5" t="s">
        <v>44</v>
      </c>
    </row>
    <row r="74" spans="1:17" ht="12.75">
      <c r="A74" s="35">
        <v>53</v>
      </c>
      <c r="B74" s="30" t="s">
        <v>168</v>
      </c>
      <c r="C74" s="31" t="s">
        <v>80</v>
      </c>
      <c r="D74" s="31" t="s">
        <v>180</v>
      </c>
      <c r="E74" s="31" t="s">
        <v>68</v>
      </c>
      <c r="F74" s="31">
        <v>21</v>
      </c>
      <c r="G74" s="31" t="s">
        <v>70</v>
      </c>
      <c r="H74" s="31">
        <v>750</v>
      </c>
      <c r="J74" s="35">
        <v>53</v>
      </c>
      <c r="K74" s="30" t="s">
        <v>322</v>
      </c>
      <c r="L74" s="31" t="s">
        <v>260</v>
      </c>
      <c r="M74" s="31" t="s">
        <v>335</v>
      </c>
      <c r="N74" s="31" t="s">
        <v>282</v>
      </c>
      <c r="O74" s="31">
        <v>23</v>
      </c>
      <c r="P74" s="31" t="s">
        <v>70</v>
      </c>
      <c r="Q74" s="31">
        <v>3000</v>
      </c>
    </row>
    <row r="75" spans="1:17" ht="12.75">
      <c r="A75" s="35">
        <v>54</v>
      </c>
      <c r="B75" s="30" t="s">
        <v>169</v>
      </c>
      <c r="C75" s="31" t="s">
        <v>59</v>
      </c>
      <c r="D75" s="31" t="s">
        <v>181</v>
      </c>
      <c r="E75" s="31" t="s">
        <v>68</v>
      </c>
      <c r="F75" s="31">
        <v>21</v>
      </c>
      <c r="G75" s="31" t="s">
        <v>69</v>
      </c>
      <c r="H75" s="31">
        <v>700</v>
      </c>
      <c r="J75" s="35">
        <v>54</v>
      </c>
      <c r="K75" s="30" t="s">
        <v>323</v>
      </c>
      <c r="L75" s="31" t="s">
        <v>260</v>
      </c>
      <c r="M75" s="31" t="s">
        <v>308</v>
      </c>
      <c r="N75" s="31" t="s">
        <v>282</v>
      </c>
      <c r="O75" s="31">
        <v>23</v>
      </c>
      <c r="P75" s="31" t="s">
        <v>69</v>
      </c>
      <c r="Q75" s="31">
        <v>3500</v>
      </c>
    </row>
    <row r="76" spans="1:17" ht="22.5">
      <c r="A76" s="35">
        <v>55</v>
      </c>
      <c r="B76" s="30" t="s">
        <v>170</v>
      </c>
      <c r="C76" s="31" t="s">
        <v>58</v>
      </c>
      <c r="D76" s="31" t="s">
        <v>182</v>
      </c>
      <c r="E76" s="31" t="s">
        <v>68</v>
      </c>
      <c r="F76" s="31">
        <v>21</v>
      </c>
      <c r="G76" s="31" t="s">
        <v>70</v>
      </c>
      <c r="H76" s="31">
        <v>800</v>
      </c>
      <c r="J76" s="35">
        <v>55</v>
      </c>
      <c r="K76" s="30" t="s">
        <v>324</v>
      </c>
      <c r="L76" s="31" t="s">
        <v>59</v>
      </c>
      <c r="M76" s="31" t="s">
        <v>340</v>
      </c>
      <c r="N76" s="31" t="s">
        <v>340</v>
      </c>
      <c r="O76" s="31">
        <v>23</v>
      </c>
      <c r="P76" s="31" t="s">
        <v>70</v>
      </c>
      <c r="Q76" s="31">
        <v>4000</v>
      </c>
    </row>
    <row r="77" spans="1:17" ht="12.75">
      <c r="A77" s="35">
        <v>56</v>
      </c>
      <c r="B77" s="30" t="s">
        <v>171</v>
      </c>
      <c r="C77" s="31" t="s">
        <v>58</v>
      </c>
      <c r="D77" s="31" t="s">
        <v>183</v>
      </c>
      <c r="E77" s="31" t="s">
        <v>68</v>
      </c>
      <c r="F77" s="31">
        <v>21</v>
      </c>
      <c r="G77" s="31" t="s">
        <v>166</v>
      </c>
      <c r="H77" s="31">
        <v>700</v>
      </c>
      <c r="J77" s="35">
        <v>56</v>
      </c>
      <c r="K77" s="30" t="s">
        <v>325</v>
      </c>
      <c r="L77" s="31" t="s">
        <v>260</v>
      </c>
      <c r="M77" s="31" t="s">
        <v>341</v>
      </c>
      <c r="N77" s="31" t="s">
        <v>334</v>
      </c>
      <c r="O77" s="31">
        <v>23</v>
      </c>
      <c r="P77" s="31" t="s">
        <v>70</v>
      </c>
      <c r="Q77" s="31">
        <v>4000</v>
      </c>
    </row>
    <row r="78" spans="1:17" ht="12.75">
      <c r="A78" s="35">
        <v>57</v>
      </c>
      <c r="B78" s="30" t="s">
        <v>172</v>
      </c>
      <c r="C78" s="31" t="s">
        <v>59</v>
      </c>
      <c r="D78" s="31" t="s">
        <v>186</v>
      </c>
      <c r="E78" s="31" t="s">
        <v>68</v>
      </c>
      <c r="F78" s="31">
        <v>21</v>
      </c>
      <c r="G78" s="31" t="s">
        <v>89</v>
      </c>
      <c r="H78" s="31">
        <v>600</v>
      </c>
      <c r="J78" s="35">
        <v>57</v>
      </c>
      <c r="K78" s="30" t="s">
        <v>326</v>
      </c>
      <c r="L78" s="31" t="s">
        <v>80</v>
      </c>
      <c r="M78" s="31" t="s">
        <v>336</v>
      </c>
      <c r="N78" s="31" t="s">
        <v>337</v>
      </c>
      <c r="O78" s="31">
        <v>23</v>
      </c>
      <c r="P78" s="31" t="s">
        <v>70</v>
      </c>
      <c r="Q78" s="31">
        <v>4000</v>
      </c>
    </row>
    <row r="79" spans="1:17" ht="12.75">
      <c r="A79" s="35">
        <v>58</v>
      </c>
      <c r="B79" s="30" t="s">
        <v>173</v>
      </c>
      <c r="C79" s="31" t="s">
        <v>59</v>
      </c>
      <c r="D79" s="31" t="s">
        <v>187</v>
      </c>
      <c r="E79" s="31" t="s">
        <v>68</v>
      </c>
      <c r="F79" s="31">
        <v>21</v>
      </c>
      <c r="G79" s="31" t="s">
        <v>89</v>
      </c>
      <c r="H79" s="31">
        <v>600</v>
      </c>
      <c r="J79" s="35">
        <v>58</v>
      </c>
      <c r="K79" s="30" t="s">
        <v>327</v>
      </c>
      <c r="L79" s="31" t="s">
        <v>58</v>
      </c>
      <c r="M79" s="31" t="s">
        <v>338</v>
      </c>
      <c r="N79" s="31" t="s">
        <v>339</v>
      </c>
      <c r="O79" s="31">
        <v>23</v>
      </c>
      <c r="P79" s="31" t="s">
        <v>115</v>
      </c>
      <c r="Q79" s="31">
        <v>5000</v>
      </c>
    </row>
    <row r="80" spans="1:17" ht="12.75">
      <c r="A80" s="35">
        <v>59</v>
      </c>
      <c r="B80" s="30" t="s">
        <v>174</v>
      </c>
      <c r="C80" s="31" t="s">
        <v>58</v>
      </c>
      <c r="D80" s="31" t="s">
        <v>185</v>
      </c>
      <c r="E80" s="31" t="s">
        <v>68</v>
      </c>
      <c r="F80" s="31">
        <v>21</v>
      </c>
      <c r="G80" s="31" t="s">
        <v>115</v>
      </c>
      <c r="H80" s="31">
        <v>750</v>
      </c>
      <c r="J80" s="35">
        <v>59</v>
      </c>
      <c r="K80" s="30" t="s">
        <v>328</v>
      </c>
      <c r="L80" s="31" t="s">
        <v>58</v>
      </c>
      <c r="M80" s="31" t="s">
        <v>342</v>
      </c>
      <c r="N80" s="31" t="s">
        <v>339</v>
      </c>
      <c r="O80" s="31">
        <v>23</v>
      </c>
      <c r="P80" s="31" t="s">
        <v>115</v>
      </c>
      <c r="Q80" s="31">
        <v>5000</v>
      </c>
    </row>
    <row r="81" spans="1:17" ht="12.75">
      <c r="A81" s="35">
        <v>60</v>
      </c>
      <c r="B81" s="30" t="s">
        <v>175</v>
      </c>
      <c r="C81" s="31" t="s">
        <v>58</v>
      </c>
      <c r="D81" s="31" t="s">
        <v>184</v>
      </c>
      <c r="E81" s="31" t="s">
        <v>68</v>
      </c>
      <c r="F81" s="31">
        <v>21</v>
      </c>
      <c r="G81" s="31" t="s">
        <v>115</v>
      </c>
      <c r="H81" s="31">
        <v>600</v>
      </c>
      <c r="J81" s="35">
        <v>60</v>
      </c>
      <c r="K81" s="30" t="s">
        <v>329</v>
      </c>
      <c r="L81" s="31" t="s">
        <v>58</v>
      </c>
      <c r="M81" s="31" t="s">
        <v>343</v>
      </c>
      <c r="N81" s="31" t="s">
        <v>344</v>
      </c>
      <c r="O81" s="31">
        <v>23</v>
      </c>
      <c r="P81" s="31" t="s">
        <v>71</v>
      </c>
      <c r="Q81" s="31">
        <v>7500</v>
      </c>
    </row>
    <row r="82" spans="1:17" ht="12.75">
      <c r="A82" s="35">
        <v>61</v>
      </c>
      <c r="B82" s="30" t="s">
        <v>176</v>
      </c>
      <c r="C82" s="32" t="s">
        <v>58</v>
      </c>
      <c r="D82" s="32" t="s">
        <v>188</v>
      </c>
      <c r="E82" s="31" t="s">
        <v>68</v>
      </c>
      <c r="F82" s="31">
        <v>21</v>
      </c>
      <c r="G82" s="32" t="s">
        <v>141</v>
      </c>
      <c r="H82" s="31">
        <v>750</v>
      </c>
      <c r="J82" s="35">
        <v>61</v>
      </c>
      <c r="K82" s="30" t="s">
        <v>330</v>
      </c>
      <c r="L82" s="32" t="s">
        <v>80</v>
      </c>
      <c r="M82" s="32" t="s">
        <v>345</v>
      </c>
      <c r="N82" s="31" t="s">
        <v>346</v>
      </c>
      <c r="O82" s="31">
        <v>23</v>
      </c>
      <c r="P82" s="32" t="s">
        <v>70</v>
      </c>
      <c r="Q82" s="31">
        <v>6000</v>
      </c>
    </row>
    <row r="83" spans="1:17" ht="12.75">
      <c r="A83" s="35">
        <v>62</v>
      </c>
      <c r="B83" s="30" t="s">
        <v>177</v>
      </c>
      <c r="C83" s="32" t="s">
        <v>59</v>
      </c>
      <c r="D83" s="32" t="s">
        <v>189</v>
      </c>
      <c r="E83" s="31" t="s">
        <v>68</v>
      </c>
      <c r="F83" s="31">
        <v>21</v>
      </c>
      <c r="G83" s="32" t="s">
        <v>166</v>
      </c>
      <c r="H83" s="31">
        <v>750</v>
      </c>
      <c r="J83" s="35">
        <v>62</v>
      </c>
      <c r="K83" s="30" t="s">
        <v>331</v>
      </c>
      <c r="L83" s="32" t="s">
        <v>58</v>
      </c>
      <c r="M83" s="32" t="s">
        <v>347</v>
      </c>
      <c r="N83" s="31" t="s">
        <v>348</v>
      </c>
      <c r="O83" s="31">
        <v>23</v>
      </c>
      <c r="P83" s="32" t="s">
        <v>141</v>
      </c>
      <c r="Q83" s="31">
        <v>6000</v>
      </c>
    </row>
    <row r="84" spans="1:17" ht="22.5">
      <c r="A84" s="35">
        <v>63</v>
      </c>
      <c r="B84" s="30" t="s">
        <v>178</v>
      </c>
      <c r="C84" s="32" t="s">
        <v>58</v>
      </c>
      <c r="D84" s="32" t="s">
        <v>190</v>
      </c>
      <c r="E84" s="31" t="s">
        <v>68</v>
      </c>
      <c r="F84" s="31">
        <v>21</v>
      </c>
      <c r="G84" s="32" t="s">
        <v>70</v>
      </c>
      <c r="H84" s="31">
        <v>750</v>
      </c>
      <c r="J84" s="35">
        <v>63</v>
      </c>
      <c r="K84" s="30" t="s">
        <v>332</v>
      </c>
      <c r="L84" s="32" t="s">
        <v>59</v>
      </c>
      <c r="M84" s="32" t="s">
        <v>316</v>
      </c>
      <c r="N84" s="31" t="s">
        <v>349</v>
      </c>
      <c r="O84" s="31">
        <v>23</v>
      </c>
      <c r="P84" s="32" t="s">
        <v>69</v>
      </c>
      <c r="Q84" s="31">
        <v>9000</v>
      </c>
    </row>
    <row r="85" spans="1:17" ht="12.75" customHeight="1">
      <c r="A85" s="35">
        <v>64</v>
      </c>
      <c r="B85" s="30" t="s">
        <v>179</v>
      </c>
      <c r="C85" s="32" t="s">
        <v>58</v>
      </c>
      <c r="D85" s="32" t="s">
        <v>191</v>
      </c>
      <c r="E85" s="31" t="s">
        <v>68</v>
      </c>
      <c r="F85" s="31">
        <v>21</v>
      </c>
      <c r="G85" s="32" t="s">
        <v>115</v>
      </c>
      <c r="H85" s="31">
        <v>1000</v>
      </c>
      <c r="J85" s="35">
        <v>64</v>
      </c>
      <c r="K85" s="30" t="s">
        <v>333</v>
      </c>
      <c r="L85" s="32" t="s">
        <v>260</v>
      </c>
      <c r="M85" s="32" t="s">
        <v>350</v>
      </c>
      <c r="N85" s="31" t="s">
        <v>349</v>
      </c>
      <c r="O85" s="31">
        <v>23</v>
      </c>
      <c r="P85" s="32" t="s">
        <v>70</v>
      </c>
      <c r="Q85" s="31">
        <v>10000</v>
      </c>
    </row>
    <row r="86" spans="1:17" ht="12.75">
      <c r="A86" s="45" t="s">
        <v>194</v>
      </c>
      <c r="B86" s="46">
        <f>RANDBETWEEN(53,64)</f>
        <v>57</v>
      </c>
      <c r="C86" s="12"/>
      <c r="D86" s="12"/>
      <c r="E86" s="12"/>
      <c r="F86" s="12"/>
      <c r="G86" s="12"/>
      <c r="H86" s="12"/>
      <c r="J86" s="45" t="s">
        <v>194</v>
      </c>
      <c r="K86" s="46">
        <f>RANDBETWEEN(53,64)</f>
        <v>57</v>
      </c>
      <c r="L86" s="12"/>
      <c r="M86" s="12"/>
      <c r="N86" s="12"/>
      <c r="O86" s="12"/>
      <c r="P86" s="12"/>
      <c r="Q86" s="12"/>
    </row>
    <row r="87" ht="12.75">
      <c r="J87" s="5"/>
    </row>
    <row r="88" spans="1:10" ht="12.75">
      <c r="A88" s="38" t="s">
        <v>193</v>
      </c>
      <c r="J88" s="38" t="s">
        <v>203</v>
      </c>
    </row>
    <row r="89" spans="1:17" ht="12.75">
      <c r="A89" s="5" t="s">
        <v>42</v>
      </c>
      <c r="B89" s="5" t="s">
        <v>39</v>
      </c>
      <c r="C89" s="5" t="s">
        <v>41</v>
      </c>
      <c r="D89" s="5" t="s">
        <v>40</v>
      </c>
      <c r="E89" s="5" t="s">
        <v>49</v>
      </c>
      <c r="F89" s="5" t="s">
        <v>47</v>
      </c>
      <c r="G89" s="5" t="s">
        <v>43</v>
      </c>
      <c r="H89" s="5" t="s">
        <v>44</v>
      </c>
      <c r="J89" s="5" t="s">
        <v>42</v>
      </c>
      <c r="K89" s="5" t="s">
        <v>39</v>
      </c>
      <c r="L89" s="5" t="s">
        <v>41</v>
      </c>
      <c r="M89" s="5" t="s">
        <v>40</v>
      </c>
      <c r="N89" s="5" t="s">
        <v>49</v>
      </c>
      <c r="O89" s="5" t="s">
        <v>47</v>
      </c>
      <c r="P89" s="5" t="s">
        <v>43</v>
      </c>
      <c r="Q89" s="5" t="s">
        <v>44</v>
      </c>
    </row>
    <row r="90" spans="1:17" ht="12.75">
      <c r="A90">
        <f>IF(Generation!D13="Category I",VLOOKUP(B15,heal1,1),IF(Generation!D13="Category II",VLOOKUP(B26,heal2,1),IF(Generation!D13="Category III",VLOOKUP(B41,heal3,1),IF(Generation!D13="Category IV",VLOOKUP(B56,heal4,1),IF(Generation!D13="Category V",VLOOKUP(B71,heal5,1),IF(Generation!D13="Category VI",VLOOKUP(B86,heal6,1),IF(Generation!D13="No Herbs Found","----")))))))</f>
        <v>45</v>
      </c>
      <c r="B90" t="str">
        <f>IF(Generation!D13="Category I",VLOOKUP(B15,heal1,2),IF(Generation!D13="Category II",VLOOKUP(B26,heal2,2),IF(Generation!D13="Category III",VLOOKUP(B41,heal3,2),IF(Generation!D13="Category IV",VLOOKUP(B56,heal4,2),IF(Generation!D13="Category V",VLOOKUP(B71,heal5,2),IF(Generation!D13="Category VI",VLOOKUP(B86,heal6,2),IF(Generation!D13="No Herbs Found","No Herbs found")))))))</f>
        <v>Ingorian powder</v>
      </c>
      <c r="C90" t="str">
        <f>IF(Generation!D13="Category I",VLOOKUP(B15,heal1,3),IF(Generation!D13="Category II",VLOOKUP(B26,heal2,3),IF(Generation!D13="Category III",VLOOKUP(B41,heal3,3),IF(Generation!D13="Category IV",VLOOKUP(B56,heal4,3),IF(Generation!D13="Category V",VLOOKUP(B71,heal5,3),IF(Generation!D13="Category VI",VLOOKUP(B86,heal6,3),IF(Generation!D13="No Herbs Found","----")))))))</f>
        <v>Inhaled</v>
      </c>
      <c r="D90" t="str">
        <f>IF(Generation!D13="Category I",VLOOKUP(B15,heal1,4),IF(Generation!D13="Category II",VLOOKUP(B26,heal2,4),IF(Generation!D13="Category III",VLOOKUP(B41,heal3,4),IF(Generation!D13="Category IV",VLOOKUP(B56,heal4,4),IF(Generation!D13="Category V",VLOOKUP(B71,heal5,4),IF(Generation!D13="Category VI",VLOOKUP(B86,heal6,4),IF(Generation!D13="No Herbs Found","----")))))))</f>
        <v>Restores 1d4 points of strength, constitution and dexterity damage</v>
      </c>
      <c r="E90" t="str">
        <f>IF(Generation!D13="Category I",VLOOKUP(B15,heal1,5),IF(Generation!D13="Category II",VLOOKUP(B26,heal2,5),IF(Generation!D13="Category III",VLOOKUP(B41,heal3,5),IF(Generation!D13="Category IV",VLOOKUP(B56,heal4,5),IF(Generation!D13="Category V",VLOOKUP(B71,heal5,5),IF(Generation!D13="Category VI",VLOOKUP(B86,heal6,5),IF(Generation!D13="No Herbs Found","----")))))))</f>
        <v>None</v>
      </c>
      <c r="F90">
        <f>IF(Generation!D13="Category I",VLOOKUP(B15,heal1,6),IF(Generation!D13="Category II",VLOOKUP(B26,heal2,6),IF(Generation!D13="Category III",VLOOKUP(B41,heal3,6),IF(Generation!D13="Category IV",VLOOKUP(B56,heal4,6),IF(Generation!D13="Category V",VLOOKUP(B71,heal5,6),IF(Generation!D13="Category VI",VLOOKUP(B86,heal6,6),IF(Generation!D13="No Herbs Found","----")))))))</f>
        <v>19</v>
      </c>
      <c r="G90" t="str">
        <f>IF(Generation!D13="Category I",VLOOKUP(B15,heal1,7),IF(Generation!D13="Category II",VLOOKUP(B26,heal2,7),IF(Generation!D13="Category III",VLOOKUP(B41,heal3,7),IF(Generation!D13="Category IV",VLOOKUP(B56,heal4,7),IF(Generation!D13="Category V",VLOOKUP(B71,heal5,7),IF(Generation!D13="Category VI",VLOOKUP(B86,heal6,7),IF(Generation!D13="No Herbs Found","----")))))))</f>
        <v>1 round</v>
      </c>
      <c r="H90">
        <f>IF(Generation!D13="Category I",VLOOKUP(B15,heal1,8),IF(Generation!D13="Category II",VLOOKUP(B26,heal2,8),IF(Generation!D13="Category III",VLOOKUP(B41,heal3,8),IF(Generation!D13="Category IV",VLOOKUP(B56,heal4,8),IF(Generation!D13="Category V",VLOOKUP(B71,heal5,8),IF(Generation!D13="Category VI",VLOOKUP(B86,heal6,8),IF(Generation!D13="No Herbs Found","----")))))))</f>
        <v>350</v>
      </c>
      <c r="J90">
        <f>IF(Generation!D13="Category I",VLOOKUP(K15,herb1,1),IF(Generation!D13="Category II",VLOOKUP(K26,herb2,1),IF(Generation!D13="Category III",VLOOKUP(K41,herb3,1),IF(Generation!D13="Category IV",VLOOKUP(K56,herb4,1),IF(Generation!D13="Category V",VLOOKUP(K71,herb5,1),IF(Generation!D13="Category VI",VLOOKUP(K86,herb6,1),IF(Generation!D13="No Herbs Found","----")))))))</f>
        <v>41</v>
      </c>
      <c r="K90" t="str">
        <f>IF(Generation!D13="Category I",VLOOKUP(K15,herb1,2),IF(Generation!D13="Category II",VLOOKUP(K26,herb2,2),IF(Generation!D13="Category III",VLOOKUP(K41,herb3,2),IF(Generation!D13="Category IV",VLOOKUP(K56,herb4,2),IF(Generation!D13="Category V",VLOOKUP(K71,herb5,2),IF(Generation!D13="Category VI",VLOOKUP(K86,herb6,2),IF(Generation!D13="No Herbs Found","No Herbs found")))))))</f>
        <v>Golden Dream Willow</v>
      </c>
      <c r="L90" t="str">
        <f>IF(Generation!D13="Category I",VLOOKUP(K15,herb1,3),IF(Generation!D13="Category II",VLOOKUP(K26,herb2,3),IF(Generation!D13="Category III",VLOOKUP(K41,herb3,3),IF(Generation!D13="Category IV",VLOOKUP(K56,herb4,3),IF(Generation!D13="Category V",VLOOKUP(K71,herb5,3),IF(Generation!D13="Category VI",VLOOKUP(K86,herb6,3),IF(Generation!D13="No Herbs Found","----")))))))</f>
        <v>Inhaled</v>
      </c>
      <c r="M90" t="str">
        <f>IF(Generation!D13="Category I",VLOOKUP(K15,herb1,4),IF(Generation!D13="Category II",VLOOKUP(K26,herb2,4),IF(Generation!D13="Category III",VLOOKUP(K41,herb3,4),IF(Generation!D13="Category IV",VLOOKUP(K56,herb4,4),IF(Generation!D13="Category V",VLOOKUP(K71,herb5,4),IF(Generation!D13="Category VI",VLOOKUP(K86,herb6,4),IF(Generation!D13="No Herbs Found","----")))))))</f>
        <v>2d6 points of damage</v>
      </c>
      <c r="N90" t="str">
        <f>IF(Generation!D13="Category I",VLOOKUP(K15,herb1,5),IF(Generation!D13="Category II",VLOOKUP(K26,herb2,5),IF(Generation!D13="Category III",VLOOKUP(K41,herb3,5),IF(Generation!D13="Category IV",VLOOKUP(K56,herb4,5),IF(Generation!D13="Category V",VLOOKUP(K71,herb5,5),IF(Generation!D13="Category VI",VLOOKUP(K86,herb6,5),IF(Generation!D13="No Herbs Found","----")))))))</f>
        <v>1d8 points of temporary intelligence damage</v>
      </c>
      <c r="O90">
        <f>IF(Generation!D13="Category I",VLOOKUP(K15,herb1,6),IF(Generation!D13="Category II",VLOOKUP(K26,herb2,6),IF(Generation!D13="Category III",VLOOKUP(K41,herb3,6),IF(Generation!D13="Category IV",VLOOKUP(K56,herb4,6),IF(Generation!D13="Category V",VLOOKUP(K71,herb5,6),IF(Generation!D13="Category VI",VLOOKUP(K86,herb6,6),IF(Generation!D13="No Herbs Found","----")))))))</f>
        <v>21</v>
      </c>
      <c r="P90" t="str">
        <f>IF(Generation!D13="Category I",VLOOKUP(K15,herb1,7),IF(Generation!D13="Category II",VLOOKUP(K26,herb2,7),IF(Generation!D13="Category III",VLOOKUP(K41,herb3,7),IF(Generation!D13="Category IV",VLOOKUP(K56,herb4,7),IF(Generation!D13="Category V",VLOOKUP(K71,herb5,7),IF(Generation!D13="Category VI",VLOOKUP(K86,herb6,7),IF(Generation!D13="No Herbs Found","----")))))))</f>
        <v>Instant</v>
      </c>
      <c r="Q90">
        <f>IF(Generation!D13="Category I",VLOOKUP(K15,herb1,8),IF(Generation!D13="Category II",VLOOKUP(K26,herb2,8),IF(Generation!D13="Category III",VLOOKUP(K41,herb3,8),IF(Generation!D13="Category IV",VLOOKUP(K56,herb4,8),IF(Generation!D13="Category V",VLOOKUP(K71,herb5,8),IF(Generation!D13="Category VI",VLOOKUP(K86,herb6,8),IF(Generation!D13="No Herbs Found","----")))))))</f>
        <v>1100</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17"/>
  <sheetViews>
    <sheetView workbookViewId="0" topLeftCell="A4">
      <selection activeCell="A16" sqref="A16"/>
    </sheetView>
  </sheetViews>
  <sheetFormatPr defaultColWidth="9.140625" defaultRowHeight="12.75"/>
  <cols>
    <col min="7" max="7" width="13.421875" style="0" customWidth="1"/>
  </cols>
  <sheetData>
    <row r="1" spans="1:10" ht="12.75">
      <c r="A1" s="57" t="s">
        <v>3</v>
      </c>
      <c r="B1" s="57"/>
      <c r="C1" s="57"/>
      <c r="D1" s="57"/>
      <c r="E1" s="57"/>
      <c r="F1" s="57"/>
      <c r="G1" s="57"/>
      <c r="H1" s="57"/>
      <c r="I1" s="57"/>
      <c r="J1" s="57"/>
    </row>
    <row r="2" spans="1:10" ht="12.75">
      <c r="A2" s="57"/>
      <c r="B2" s="57"/>
      <c r="C2" s="57"/>
      <c r="D2" s="57"/>
      <c r="E2" s="57"/>
      <c r="F2" s="57"/>
      <c r="G2" s="57"/>
      <c r="H2" s="57"/>
      <c r="I2" s="57"/>
      <c r="J2" s="57"/>
    </row>
    <row r="3" spans="1:10" ht="12.75">
      <c r="A3" s="57"/>
      <c r="B3" s="57"/>
      <c r="C3" s="57"/>
      <c r="D3" s="57"/>
      <c r="E3" s="57"/>
      <c r="F3" s="57"/>
      <c r="G3" s="57"/>
      <c r="H3" s="57"/>
      <c r="I3" s="57"/>
      <c r="J3" s="57"/>
    </row>
    <row r="4" spans="1:10" ht="12.75">
      <c r="A4" s="57"/>
      <c r="B4" s="57"/>
      <c r="C4" s="57"/>
      <c r="D4" s="57"/>
      <c r="E4" s="57"/>
      <c r="F4" s="57"/>
      <c r="G4" s="57"/>
      <c r="H4" s="57"/>
      <c r="I4" s="57"/>
      <c r="J4" s="57"/>
    </row>
    <row r="5" spans="1:10" ht="12.75">
      <c r="A5" s="57"/>
      <c r="B5" s="57"/>
      <c r="C5" s="57"/>
      <c r="D5" s="57"/>
      <c r="E5" s="57"/>
      <c r="F5" s="57"/>
      <c r="G5" s="57"/>
      <c r="H5" s="57"/>
      <c r="I5" s="57"/>
      <c r="J5" s="57"/>
    </row>
    <row r="6" spans="1:10" ht="12.75">
      <c r="A6" s="57"/>
      <c r="B6" s="57"/>
      <c r="C6" s="57"/>
      <c r="D6" s="57"/>
      <c r="E6" s="57"/>
      <c r="F6" s="57"/>
      <c r="G6" s="57"/>
      <c r="H6" s="57"/>
      <c r="I6" s="57"/>
      <c r="J6" s="57"/>
    </row>
    <row r="7" spans="1:10" ht="12.75">
      <c r="A7" s="57"/>
      <c r="B7" s="57"/>
      <c r="C7" s="57"/>
      <c r="D7" s="57"/>
      <c r="E7" s="57"/>
      <c r="F7" s="57"/>
      <c r="G7" s="57"/>
      <c r="H7" s="57"/>
      <c r="I7" s="57"/>
      <c r="J7" s="57"/>
    </row>
    <row r="8" spans="1:10" ht="12.75">
      <c r="A8" s="57"/>
      <c r="B8" s="57"/>
      <c r="C8" s="57"/>
      <c r="D8" s="57"/>
      <c r="E8" s="57"/>
      <c r="F8" s="57"/>
      <c r="G8" s="57"/>
      <c r="H8" s="57"/>
      <c r="I8" s="57"/>
      <c r="J8" s="57"/>
    </row>
    <row r="9" spans="1:10" ht="12.75">
      <c r="A9" s="57"/>
      <c r="B9" s="57"/>
      <c r="C9" s="57"/>
      <c r="D9" s="57"/>
      <c r="E9" s="57"/>
      <c r="F9" s="57"/>
      <c r="G9" s="57"/>
      <c r="H9" s="57"/>
      <c r="I9" s="57"/>
      <c r="J9" s="57"/>
    </row>
    <row r="10" spans="1:9" ht="12.75">
      <c r="A10" s="7" t="s">
        <v>4</v>
      </c>
      <c r="H10" s="56" t="s">
        <v>12</v>
      </c>
      <c r="I10" s="56"/>
    </row>
    <row r="11" spans="1:8" ht="12.75">
      <c r="A11" s="1" t="s">
        <v>5</v>
      </c>
      <c r="B11" s="6" t="s">
        <v>6</v>
      </c>
      <c r="C11" s="6"/>
      <c r="D11" s="6"/>
      <c r="E11" s="6"/>
      <c r="F11" s="6"/>
      <c r="G11" s="6"/>
      <c r="H11" s="5" t="s">
        <v>13</v>
      </c>
    </row>
    <row r="12" spans="1:8" ht="12.75">
      <c r="A12" s="1" t="s">
        <v>363</v>
      </c>
      <c r="B12" s="6" t="s">
        <v>7</v>
      </c>
      <c r="C12" s="6"/>
      <c r="D12" s="6"/>
      <c r="E12" s="6"/>
      <c r="F12" s="6"/>
      <c r="G12" s="6"/>
      <c r="H12" s="5" t="s">
        <v>14</v>
      </c>
    </row>
    <row r="13" spans="1:8" ht="12.75">
      <c r="A13" s="1" t="s">
        <v>364</v>
      </c>
      <c r="B13" s="6" t="s">
        <v>8</v>
      </c>
      <c r="C13" s="6"/>
      <c r="D13" s="6"/>
      <c r="E13" s="6"/>
      <c r="F13" s="6"/>
      <c r="G13" s="6"/>
      <c r="H13" s="5" t="s">
        <v>15</v>
      </c>
    </row>
    <row r="14" spans="1:8" ht="12.75">
      <c r="A14" s="1" t="s">
        <v>365</v>
      </c>
      <c r="B14" s="6" t="s">
        <v>9</v>
      </c>
      <c r="C14" s="6"/>
      <c r="D14" s="6"/>
      <c r="E14" s="6"/>
      <c r="F14" s="6"/>
      <c r="G14" s="6"/>
      <c r="H14" s="5" t="s">
        <v>16</v>
      </c>
    </row>
    <row r="15" spans="1:8" ht="14.25" customHeight="1">
      <c r="A15" s="1" t="s">
        <v>366</v>
      </c>
      <c r="B15" s="6" t="s">
        <v>10</v>
      </c>
      <c r="C15" s="6"/>
      <c r="D15" s="6"/>
      <c r="E15" s="6"/>
      <c r="F15" s="6"/>
      <c r="G15" s="6"/>
      <c r="H15" s="5" t="s">
        <v>17</v>
      </c>
    </row>
    <row r="16" spans="1:8" ht="12.75">
      <c r="A16" s="1" t="s">
        <v>368</v>
      </c>
      <c r="B16" s="6" t="s">
        <v>11</v>
      </c>
      <c r="C16" s="6"/>
      <c r="D16" s="6"/>
      <c r="E16" s="6"/>
      <c r="F16" s="6"/>
      <c r="G16" s="6"/>
      <c r="H16" s="5" t="s">
        <v>18</v>
      </c>
    </row>
    <row r="17" spans="1:6" ht="12.75">
      <c r="A17" s="2"/>
      <c r="D17" s="3"/>
      <c r="F17" s="4"/>
    </row>
  </sheetData>
  <mergeCells count="2">
    <mergeCell ref="H10:I10"/>
    <mergeCell ref="A1:J9"/>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O16"/>
  <sheetViews>
    <sheetView workbookViewId="0" topLeftCell="A1">
      <selection activeCell="E19" sqref="E19"/>
    </sheetView>
  </sheetViews>
  <sheetFormatPr defaultColWidth="9.140625" defaultRowHeight="12.75"/>
  <sheetData>
    <row r="1" spans="1:10" ht="12.75">
      <c r="A1" s="58" t="s">
        <v>19</v>
      </c>
      <c r="B1" s="58"/>
      <c r="C1" s="58"/>
      <c r="D1" s="58"/>
      <c r="E1" s="58"/>
      <c r="F1" s="58"/>
      <c r="G1" s="58"/>
      <c r="H1" s="58"/>
      <c r="I1" s="58"/>
      <c r="J1" s="58"/>
    </row>
    <row r="2" spans="1:15" ht="12.75">
      <c r="A2" s="58"/>
      <c r="B2" s="58"/>
      <c r="C2" s="58"/>
      <c r="D2" s="58"/>
      <c r="E2" s="58"/>
      <c r="F2" s="58"/>
      <c r="G2" s="58"/>
      <c r="H2" s="58"/>
      <c r="I2" s="58"/>
      <c r="J2" s="58"/>
      <c r="O2" s="1"/>
    </row>
    <row r="3" spans="1:10" ht="12.75">
      <c r="A3" s="58"/>
      <c r="B3" s="58"/>
      <c r="C3" s="58"/>
      <c r="D3" s="58"/>
      <c r="E3" s="58"/>
      <c r="F3" s="58"/>
      <c r="G3" s="58"/>
      <c r="H3" s="58"/>
      <c r="I3" s="58"/>
      <c r="J3" s="58"/>
    </row>
    <row r="4" spans="1:10" ht="12.75">
      <c r="A4" s="58"/>
      <c r="B4" s="58"/>
      <c r="C4" s="58"/>
      <c r="D4" s="58"/>
      <c r="E4" s="58"/>
      <c r="F4" s="58"/>
      <c r="G4" s="58"/>
      <c r="H4" s="58"/>
      <c r="I4" s="58"/>
      <c r="J4" s="58"/>
    </row>
    <row r="5" spans="1:10" ht="12.75">
      <c r="A5" s="58"/>
      <c r="B5" s="58"/>
      <c r="C5" s="58"/>
      <c r="D5" s="58"/>
      <c r="E5" s="58"/>
      <c r="F5" s="58"/>
      <c r="G5" s="58"/>
      <c r="H5" s="58"/>
      <c r="I5" s="58"/>
      <c r="J5" s="58"/>
    </row>
    <row r="6" spans="1:10" ht="12.75">
      <c r="A6" s="58"/>
      <c r="B6" s="58"/>
      <c r="C6" s="58"/>
      <c r="D6" s="58"/>
      <c r="E6" s="58"/>
      <c r="F6" s="58"/>
      <c r="G6" s="58"/>
      <c r="H6" s="58"/>
      <c r="I6" s="58"/>
      <c r="J6" s="58"/>
    </row>
    <row r="7" spans="1:10" ht="12.75">
      <c r="A7" s="58"/>
      <c r="B7" s="58"/>
      <c r="C7" s="58"/>
      <c r="D7" s="58"/>
      <c r="E7" s="58"/>
      <c r="F7" s="58"/>
      <c r="G7" s="58"/>
      <c r="H7" s="58"/>
      <c r="I7" s="58"/>
      <c r="J7" s="58"/>
    </row>
    <row r="8" spans="1:10" ht="12.75">
      <c r="A8" s="58"/>
      <c r="B8" s="58"/>
      <c r="C8" s="58"/>
      <c r="D8" s="58"/>
      <c r="E8" s="58"/>
      <c r="F8" s="58"/>
      <c r="G8" s="58"/>
      <c r="H8" s="58"/>
      <c r="I8" s="58"/>
      <c r="J8" s="58"/>
    </row>
    <row r="9" spans="1:10" ht="12.75">
      <c r="A9" s="58"/>
      <c r="B9" s="58"/>
      <c r="C9" s="58"/>
      <c r="D9" s="58"/>
      <c r="E9" s="58"/>
      <c r="F9" s="58"/>
      <c r="G9" s="58"/>
      <c r="H9" s="58"/>
      <c r="I9" s="58"/>
      <c r="J9" s="58"/>
    </row>
    <row r="10" spans="1:9" ht="12.75">
      <c r="A10" s="7" t="s">
        <v>4</v>
      </c>
      <c r="H10" s="56" t="s">
        <v>12</v>
      </c>
      <c r="I10" s="56"/>
    </row>
    <row r="11" spans="1:8" ht="12.75">
      <c r="A11" s="1" t="s">
        <v>5</v>
      </c>
      <c r="B11" s="6" t="s">
        <v>20</v>
      </c>
      <c r="C11" s="6"/>
      <c r="D11" s="6"/>
      <c r="E11" s="6"/>
      <c r="F11" s="6"/>
      <c r="G11" s="6"/>
      <c r="H11" s="5" t="s">
        <v>13</v>
      </c>
    </row>
    <row r="12" spans="1:8" ht="12.75">
      <c r="A12" s="1" t="s">
        <v>363</v>
      </c>
      <c r="B12" s="6" t="s">
        <v>21</v>
      </c>
      <c r="C12" s="6"/>
      <c r="D12" s="6"/>
      <c r="E12" s="6"/>
      <c r="F12" s="6"/>
      <c r="G12" s="6"/>
      <c r="H12" s="5" t="s">
        <v>14</v>
      </c>
    </row>
    <row r="13" spans="1:8" ht="12.75">
      <c r="A13" s="1" t="s">
        <v>364</v>
      </c>
      <c r="B13" s="6" t="s">
        <v>22</v>
      </c>
      <c r="C13" s="6"/>
      <c r="D13" s="6"/>
      <c r="E13" s="6"/>
      <c r="F13" s="6"/>
      <c r="G13" s="6"/>
      <c r="H13" s="5" t="s">
        <v>15</v>
      </c>
    </row>
    <row r="14" spans="1:8" ht="12.75">
      <c r="A14" s="1" t="s">
        <v>365</v>
      </c>
      <c r="B14" s="6" t="s">
        <v>23</v>
      </c>
      <c r="C14" s="6"/>
      <c r="D14" s="6"/>
      <c r="E14" s="6"/>
      <c r="F14" s="6"/>
      <c r="G14" s="6"/>
      <c r="H14" s="5" t="s">
        <v>16</v>
      </c>
    </row>
    <row r="15" spans="1:8" ht="12.75">
      <c r="A15" s="1" t="s">
        <v>366</v>
      </c>
      <c r="B15" s="6" t="s">
        <v>24</v>
      </c>
      <c r="C15" s="6"/>
      <c r="D15" s="6"/>
      <c r="E15" s="6"/>
      <c r="F15" s="6"/>
      <c r="G15" s="6"/>
      <c r="H15" s="5" t="s">
        <v>17</v>
      </c>
    </row>
    <row r="16" spans="1:8" ht="12.75">
      <c r="A16" s="1" t="s">
        <v>367</v>
      </c>
      <c r="B16" s="6" t="s">
        <v>25</v>
      </c>
      <c r="C16" s="6"/>
      <c r="D16" s="6"/>
      <c r="E16" s="6"/>
      <c r="F16" s="6"/>
      <c r="G16" s="6"/>
      <c r="H16" s="5" t="s">
        <v>18</v>
      </c>
    </row>
  </sheetData>
  <mergeCells count="2">
    <mergeCell ref="A1:J9"/>
    <mergeCell ref="H10:I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Germino</dc:creator>
  <cp:keywords/>
  <dc:description/>
  <cp:lastModifiedBy>Justin Germino</cp:lastModifiedBy>
  <cp:lastPrinted>2001-06-01T02:58:31Z</cp:lastPrinted>
  <dcterms:created xsi:type="dcterms:W3CDTF">2001-05-14T16:41:23Z</dcterms:created>
  <dcterms:modified xsi:type="dcterms:W3CDTF">2001-06-26T17:01:43Z</dcterms:modified>
  <cp:category/>
  <cp:version/>
  <cp:contentType/>
  <cp:contentStatus/>
</cp:coreProperties>
</file>